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1,3'!$A$1:$Q$25</definedName>
    <definedName name="_xlnm.Print_Area" localSheetId="6">'CUADRO 1,4'!$A$1:$Y$48</definedName>
    <definedName name="_xlnm.Print_Area" localSheetId="7">'CUADRO 1,5'!$A$3:$Y$61</definedName>
    <definedName name="_xlnm.Print_Area" localSheetId="9">'CUADRO 1,7'!$A$1:$Q$58</definedName>
    <definedName name="_xlnm.Print_Area" localSheetId="16">'CUADRO 1.10'!$A$1:$Z$69</definedName>
    <definedName name="_xlnm.Print_Area" localSheetId="17">'CUADRO 1.11'!$A$3:$Z$58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1.6'!$A$1:$R$61</definedName>
    <definedName name="_xlnm.Print_Area" localSheetId="10">'CUADRO 1.8'!$A$1:$Y$102</definedName>
    <definedName name="_xlnm.Print_Area" localSheetId="11">'CUADRO 1.8 B'!$A$3:$Y$60</definedName>
    <definedName name="_xlnm.Print_Area" localSheetId="12">'CUADRO 1.8 C'!$A$1:$Z$84</definedName>
    <definedName name="_xlnm.Print_Area" localSheetId="13">'CUADRO 1.9'!$A$1:$Y$59</definedName>
    <definedName name="_xlnm.Print_Area" localSheetId="14">'CUADRO 1.9 B'!$A$1:$Y$50</definedName>
    <definedName name="_xlnm.Print_Area" localSheetId="15">'CUADRO 1.9 C'!$A$1:$Z$84</definedName>
    <definedName name="_xlnm.Print_Area" localSheetId="0">'INDICE'!$A$1:$D$32</definedName>
    <definedName name="PAX_NACIONAL" localSheetId="5">'CUADRO 1,3'!$A$6:$N$22</definedName>
    <definedName name="PAX_NACIONAL" localSheetId="6">'CUADRO 1,4'!$A$6:$T$46</definedName>
    <definedName name="PAX_NACIONAL" localSheetId="7">'CUADRO 1,5'!$A$6:$T$59</definedName>
    <definedName name="PAX_NACIONAL" localSheetId="9">'CUADRO 1,7'!$A$6:$N$56</definedName>
    <definedName name="PAX_NACIONAL" localSheetId="16">'CUADRO 1.10'!$A$6:$U$66</definedName>
    <definedName name="PAX_NACIONAL" localSheetId="17">'CUADRO 1.11'!$A$6:$U$56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1.8'!$A$6:$T$98</definedName>
    <definedName name="PAX_NACIONAL" localSheetId="11">'CUADRO 1.8 B'!$A$6:$T$57</definedName>
    <definedName name="PAX_NACIONAL" localSheetId="12">'CUADRO 1.8 C'!$A$6:$T$81</definedName>
    <definedName name="PAX_NACIONAL" localSheetId="13">'CUADRO 1.9'!$A$6:$T$55</definedName>
    <definedName name="PAX_NACIONAL" localSheetId="14">'CUADRO 1.9 B'!$A$6:$T$45</definedName>
    <definedName name="PAX_NACIONAL" localSheetId="15">'CUADRO 1.9 C'!$A$6:$T$79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<sst xmlns="http://schemas.openxmlformats.org/spreadsheetml/2006/main" count="1648" uniqueCount="522">
  <si>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</si>
  <si>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</si>
  <si>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</si>
  <si>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</si>
  <si>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</si>
  <si>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</si>
  <si>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</si>
  <si>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</si>
  <si>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</si>
  <si>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</si>
  <si>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</si>
  <si>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</si>
  <si>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</si>
  <si>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</si>
  <si>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</si>
  <si>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</si>
  <si>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</si>
  <si>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</si>
  <si>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</si>
  <si>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</si>
  <si>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</si>
  <si>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</si>
  <si>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</si>
  <si>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</si>
  <si>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</si>
  <si>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</si>
  <si>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</si>
  <si>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</si>
  <si>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</si>
  <si>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</si>
  <si>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</si>
  <si>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</si>
  <si>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</si>
  <si>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</si>
  <si>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</si>
  <si>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</si>
  <si>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</si>
  <si>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</si>
  <si>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</si>
  <si>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</si>
  <si>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</si>
  <si>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</si>
  <si>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</si>
  <si>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</si>
  <si>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</si>
  <si>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</si>
  <si>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</si>
  <si>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</si>
  <si>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</si>
  <si>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</si>
  <si>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</si>
  <si>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</si>
  <si>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</si>
  <si>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</si>
  <si>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</si>
  <si>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</si>
  <si>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</si>
  <si>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</si>
  <si>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</si>
  <si>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</si>
  <si>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</si>
  <si>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</si>
  <si>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</si>
  <si>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</si>
  <si>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</si>
  <si>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</si>
  <si>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</si>
  <si>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</si>
  <si>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</si>
  <si>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</si>
  <si>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</si>
  <si>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</si>
  <si>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</si>
  <si>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</si>
  <si>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</si>
  <si>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</si>
  <si>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</si>
  <si>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</si>
  <si>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</si>
  <si>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</si>
  <si>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</si>
  <si>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</si>
  <si>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</si>
  <si>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</si>
  <si>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</si>
  <si>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</si>
  <si>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</si>
  <si>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</si>
  <si>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</si>
  <si>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</si>
  <si>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</si>
  <si>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</si>
  <si>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</si>
  <si>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</si>
  <si>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</si>
  <si>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</si>
  <si>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</si>
  <si>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</si>
  <si>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</si>
  <si>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</si>
  <si>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</si>
  <si>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</si>
  <si>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</si>
  <si>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</si>
  <si>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</si>
  <si>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</si>
  <si>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</si>
  <si>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</si>
  <si>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</si>
  <si>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</si>
  <si>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</si>
  <si>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</si>
  <si>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</si>
  <si>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</si>
  <si>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</si>
  <si>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</si>
  <si>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</si>
  <si>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</si>
  <si>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</si>
  <si>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</si>
  <si>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</si>
  <si>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</si>
  <si>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</si>
  <si>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</si>
  <si>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</si>
  <si>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</si>
  <si>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</si>
  <si>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</si>
  <si>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</si>
  <si>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</si>
  <si>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</si>
  <si>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</si>
  <si>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</si>
  <si>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</si>
  <si>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</si>
  <si>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</si>
  <si>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</si>
  <si>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</si>
  <si>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</si>
  <si>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</si>
  <si>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</si>
  <si>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</si>
  <si>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</si>
  <si>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</si>
  <si>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</si>
  <si>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</si>
  <si>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</si>
  <si>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</si>
  <si>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</si>
  <si>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</si>
  <si>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Ene- Ene 2016</t>
  </si>
  <si>
    <t>Ene 2017 - Ene 2016</t>
  </si>
  <si>
    <t>Ene - Ene 2017 / Ene - Ene 2016</t>
  </si>
  <si>
    <t>Ene- Ene 2017</t>
  </si>
  <si>
    <t>Enero 2017</t>
  </si>
  <si>
    <t>Enero 2016</t>
  </si>
  <si>
    <t>Enero - Enero 2017</t>
  </si>
  <si>
    <t>Enero - Enero 2016</t>
  </si>
  <si>
    <t>Boletín Origen-Destino Enero 2017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</si>
  <si>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</si>
  <si>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</si>
  <si>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</si>
  <si>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</si>
  <si>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</si>
  <si>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</si>
  <si>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</si>
  <si>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</si>
  <si>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</si>
  <si>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</si>
  <si>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Aerovanguardia</t>
  </si>
  <si>
    <t>Aliansa</t>
  </si>
  <si>
    <t>Ara</t>
  </si>
  <si>
    <t>Hangar Uno</t>
  </si>
  <si>
    <t>Sarpa</t>
  </si>
  <si>
    <t>Otras</t>
  </si>
  <si>
    <t>LAS</t>
  </si>
  <si>
    <t>Aerosucre</t>
  </si>
  <si>
    <t>Aer Caribe</t>
  </si>
  <si>
    <t>Tampa</t>
  </si>
  <si>
    <t>Air Colombia</t>
  </si>
  <si>
    <t>Aerogal</t>
  </si>
  <si>
    <t>American</t>
  </si>
  <si>
    <t>Jetblue</t>
  </si>
  <si>
    <t>Lan Airlines</t>
  </si>
  <si>
    <t>Taca</t>
  </si>
  <si>
    <t>Taca International Airlines S.A</t>
  </si>
  <si>
    <t>Spirit Airlines</t>
  </si>
  <si>
    <t>United Airlines</t>
  </si>
  <si>
    <t>Iberia</t>
  </si>
  <si>
    <t>TAM</t>
  </si>
  <si>
    <t>Interjet</t>
  </si>
  <si>
    <t>Copa</t>
  </si>
  <si>
    <t>Aeromexico</t>
  </si>
  <si>
    <t>Delta</t>
  </si>
  <si>
    <t>Air Europa</t>
  </si>
  <si>
    <t>Lacsa</t>
  </si>
  <si>
    <t>Air France</t>
  </si>
  <si>
    <t>Lan Peru</t>
  </si>
  <si>
    <t>Avior Airlines</t>
  </si>
  <si>
    <t>Lufthansa</t>
  </si>
  <si>
    <t>Air Canada</t>
  </si>
  <si>
    <t>Aerol. Argentinas</t>
  </si>
  <si>
    <t>KLM</t>
  </si>
  <si>
    <t>Air Panama</t>
  </si>
  <si>
    <t>Tame</t>
  </si>
  <si>
    <t>Conviasa</t>
  </si>
  <si>
    <t>Turkish Airlines</t>
  </si>
  <si>
    <t>Insel Air</t>
  </si>
  <si>
    <t>Aviateca</t>
  </si>
  <si>
    <t>Oceanair</t>
  </si>
  <si>
    <t>Cubana</t>
  </si>
  <si>
    <t>Inselair Aruba</t>
  </si>
  <si>
    <t>Atlas Air</t>
  </si>
  <si>
    <t>Centurion</t>
  </si>
  <si>
    <t>UPS</t>
  </si>
  <si>
    <t>Sky Lease I.</t>
  </si>
  <si>
    <t>Linea A. Carguera de Col</t>
  </si>
  <si>
    <t>Kelowna Flightcrft Air Charter Ltd.</t>
  </si>
  <si>
    <t>Martinair</t>
  </si>
  <si>
    <t>Absa</t>
  </si>
  <si>
    <t>Western Global</t>
  </si>
  <si>
    <t>Cargolux</t>
  </si>
  <si>
    <t>Aerotransporte de Carga Union</t>
  </si>
  <si>
    <t>Etihad Airways</t>
  </si>
  <si>
    <t>Vensecar C.A.</t>
  </si>
  <si>
    <t>Kalitta Flying Service, Inc. (Morristown,Tn)</t>
  </si>
  <si>
    <t>21 AIR LLC</t>
  </si>
  <si>
    <t>Fedex</t>
  </si>
  <si>
    <t>Florida West</t>
  </si>
  <si>
    <t>Mas Air</t>
  </si>
  <si>
    <t>Cargojet Airways</t>
  </si>
  <si>
    <t>Dhl Aero Expreso, S.A.</t>
  </si>
  <si>
    <t>BOG-MDE-BOG</t>
  </si>
  <si>
    <t>BOG-CTG-BOG</t>
  </si>
  <si>
    <t>BOG-CLO-BOG</t>
  </si>
  <si>
    <t>BOG-BAQ-BOG</t>
  </si>
  <si>
    <t>BOG-SMR-BOG</t>
  </si>
  <si>
    <t>BOG-ADZ-BOG</t>
  </si>
  <si>
    <t>BOG-BGA-BOG</t>
  </si>
  <si>
    <t>CTG-MDE-CTG</t>
  </si>
  <si>
    <t>BOG-PEI-BOG</t>
  </si>
  <si>
    <t>BOG-MTR-BOG</t>
  </si>
  <si>
    <t>BOG-CUC-BOG</t>
  </si>
  <si>
    <t>CLO-MDE-CLO</t>
  </si>
  <si>
    <t>ADZ-MDE-ADZ</t>
  </si>
  <si>
    <t>BAQ-MDE-BAQ</t>
  </si>
  <si>
    <t>MDE-SMR-MDE</t>
  </si>
  <si>
    <t>ADZ-CLO-ADZ</t>
  </si>
  <si>
    <t>CLO-CTG-CLO</t>
  </si>
  <si>
    <t>BOG-VUP-BOG</t>
  </si>
  <si>
    <t>BOG-LET-BOG</t>
  </si>
  <si>
    <t>BOG-AXM-BOG</t>
  </si>
  <si>
    <t>EOH-UIB-EOH</t>
  </si>
  <si>
    <t>CLO-BAQ-CLO</t>
  </si>
  <si>
    <t>ADZ-CTG-ADZ</t>
  </si>
  <si>
    <t>BOG-EYP-BOG</t>
  </si>
  <si>
    <t>BOG-PSO-BOG</t>
  </si>
  <si>
    <t>CTG-PEI-CTG</t>
  </si>
  <si>
    <t>BOG-NVA-BOG</t>
  </si>
  <si>
    <t>APO-EOH-APO</t>
  </si>
  <si>
    <t>BOG-MZL-BOG</t>
  </si>
  <si>
    <t>BOG-RCH-BOG</t>
  </si>
  <si>
    <t>CTG-BGA-CTG</t>
  </si>
  <si>
    <t>CLO-SMR-CLO</t>
  </si>
  <si>
    <t>BOG-EOH-BOG</t>
  </si>
  <si>
    <t>ADZ-PEI-ADZ</t>
  </si>
  <si>
    <t>BOG-PPN-BOG</t>
  </si>
  <si>
    <t>BOG-EJA-BOG</t>
  </si>
  <si>
    <t>EOH-MTR-EOH</t>
  </si>
  <si>
    <t>EOH-PEI-EOH</t>
  </si>
  <si>
    <t>BOG-UIB-BOG</t>
  </si>
  <si>
    <t>BOG-IBE-BOG</t>
  </si>
  <si>
    <t>CLO-TCO-CLO</t>
  </si>
  <si>
    <t>ADZ-PVA-ADZ</t>
  </si>
  <si>
    <t>BOG-AUC-BOG</t>
  </si>
  <si>
    <t>BOG-FLA-BOG</t>
  </si>
  <si>
    <t>CUC-BGA-CUC</t>
  </si>
  <si>
    <t>ADZ-BGA-ADZ</t>
  </si>
  <si>
    <t>BOG-CZU-BOG</t>
  </si>
  <si>
    <t>BOG-VVC-BOG</t>
  </si>
  <si>
    <t>CLO-PSO-CLO</t>
  </si>
  <si>
    <t>CAQ-EOH-CAQ</t>
  </si>
  <si>
    <t>OTRAS</t>
  </si>
  <si>
    <t>BOG-MIA-BOG</t>
  </si>
  <si>
    <t>MDE-MIA-MDE</t>
  </si>
  <si>
    <t>BOG-FLL-BOG</t>
  </si>
  <si>
    <t>CLO-MIA-CLO</t>
  </si>
  <si>
    <t>BOG-IAH-BOG</t>
  </si>
  <si>
    <t>BOG-JFK-BOG</t>
  </si>
  <si>
    <t>BOG-MCO-BOG</t>
  </si>
  <si>
    <t>MDE-FLL-MDE</t>
  </si>
  <si>
    <t>BAQ-MIA-BAQ</t>
  </si>
  <si>
    <t>BOG-LAX-BOG</t>
  </si>
  <si>
    <t>BOG-YYZ-BOG</t>
  </si>
  <si>
    <t>CTG-MIA-CTG</t>
  </si>
  <si>
    <t>CTG-FLL-CTG</t>
  </si>
  <si>
    <t>CTG-JFK-CTG</t>
  </si>
  <si>
    <t>BOG-EWR-BOG</t>
  </si>
  <si>
    <t>BOG-ATL-BOG</t>
  </si>
  <si>
    <t>MDE-JFK-MDE</t>
  </si>
  <si>
    <t>BOG-IAD-BOG</t>
  </si>
  <si>
    <t>PEI-JFK-PEI</t>
  </si>
  <si>
    <t>BOG-DFW-BOG</t>
  </si>
  <si>
    <t>CTG-ATL-CTG</t>
  </si>
  <si>
    <t>AXM-FLL-AXM</t>
  </si>
  <si>
    <t>MDE-ATL-MDE</t>
  </si>
  <si>
    <t>MDE-EWR-MDE</t>
  </si>
  <si>
    <t>BOG-LIM-BOG</t>
  </si>
  <si>
    <t>BOG-SCL-BOG</t>
  </si>
  <si>
    <t>BOG-UIO-BOG</t>
  </si>
  <si>
    <t>BOG-BUE-BOG</t>
  </si>
  <si>
    <t>BOG-GRU-BOG</t>
  </si>
  <si>
    <t>BOG-GYE-BOG</t>
  </si>
  <si>
    <t>BOG-CCS-BOG</t>
  </si>
  <si>
    <t>MDE-LIM-MDE</t>
  </si>
  <si>
    <t>BOG-VLN-BOG</t>
  </si>
  <si>
    <t>BOG-RIO-BOG</t>
  </si>
  <si>
    <t>CLO-LIM-CLO</t>
  </si>
  <si>
    <t>BOG-LPB-BOG</t>
  </si>
  <si>
    <t>CLO-GYE-CLO</t>
  </si>
  <si>
    <t>CLO-ESM-CLO</t>
  </si>
  <si>
    <t>BOG-FOR-BOG</t>
  </si>
  <si>
    <t>BOG-MAD-BOG</t>
  </si>
  <si>
    <t>CLO-MAD-CLO</t>
  </si>
  <si>
    <t>BOG-BCN-BOG</t>
  </si>
  <si>
    <t>BOG-CDG-BOG</t>
  </si>
  <si>
    <t>MDE-MAD-MDE</t>
  </si>
  <si>
    <t>BOG-FRA-BOG</t>
  </si>
  <si>
    <t>BOG-AMS-BOG</t>
  </si>
  <si>
    <t>PEI-MAD-PEI</t>
  </si>
  <si>
    <t>CLO-BCN-CLO</t>
  </si>
  <si>
    <t>BAQ-MAD-BAQ</t>
  </si>
  <si>
    <t>CTG-MAD-CTG</t>
  </si>
  <si>
    <t>BOG-IST-BOG</t>
  </si>
  <si>
    <t>CLO-AMS-CLO</t>
  </si>
  <si>
    <t>BOG-LIS-BOG</t>
  </si>
  <si>
    <t>BOG-PTY-BOG</t>
  </si>
  <si>
    <t>BOG-MEX-BOG</t>
  </si>
  <si>
    <t>MDE-PTY-MDE</t>
  </si>
  <si>
    <t>BOG-CUN-BOG</t>
  </si>
  <si>
    <t>CLO-PTY-CLO</t>
  </si>
  <si>
    <t>CTG-PTY-CTG</t>
  </si>
  <si>
    <t>BOG-SJO-BOG</t>
  </si>
  <si>
    <t>BAQ-PTY-BAQ</t>
  </si>
  <si>
    <t>BOG-PUJ-BOG</t>
  </si>
  <si>
    <t>PEI-PTY-PEI</t>
  </si>
  <si>
    <t>ADZ-PTY-ADZ</t>
  </si>
  <si>
    <t>BOG-SAL-BOG</t>
  </si>
  <si>
    <t>MDE-PAC-MDE</t>
  </si>
  <si>
    <t>BOG-SDQ-BOG</t>
  </si>
  <si>
    <t>MDE-MEX-MDE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</si>
  <si>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</si>
  <si>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</si>
  <si>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</si>
  <si>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</si>
  <si>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</si>
  <si>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</si>
  <si>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</si>
  <si>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</si>
  <si>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MDE-AUA-MDE</t>
  </si>
  <si>
    <t>CLO-AUA-CLO</t>
  </si>
  <si>
    <t>BOG-BGI-BOG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</si>
  <si>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</si>
  <si>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</si>
  <si>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</si>
  <si>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</si>
  <si>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</si>
  <si>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</si>
  <si>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</si>
  <si>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</si>
  <si>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</si>
  <si>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</si>
  <si>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PARAGUAY</t>
  </si>
  <si>
    <t>URUGUAY</t>
  </si>
  <si>
    <t>ESPAÑA</t>
  </si>
  <si>
    <t>INGLATERRA</t>
  </si>
  <si>
    <t>FRANCIA</t>
  </si>
  <si>
    <t>ALEMANIA</t>
  </si>
  <si>
    <t>ITALIA</t>
  </si>
  <si>
    <t>HOLANDA</t>
  </si>
  <si>
    <t>SUIZA</t>
  </si>
  <si>
    <t>AUSTRALIA</t>
  </si>
  <si>
    <t>BELGICA</t>
  </si>
  <si>
    <t>TURQUIA</t>
  </si>
  <si>
    <t>PORTUGAL</t>
  </si>
  <si>
    <t>DINAMARCA</t>
  </si>
  <si>
    <t>SUECIA</t>
  </si>
  <si>
    <t>AUSTRIA</t>
  </si>
  <si>
    <t>NORUEGA</t>
  </si>
  <si>
    <t>NUEVA ZELANDA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</si>
  <si>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</si>
  <si>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</si>
  <si>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</si>
  <si>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</si>
  <si>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</si>
  <si>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</si>
  <si>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</si>
  <si>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</si>
  <si>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</si>
  <si>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</si>
  <si>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</si>
  <si>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</si>
  <si>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</si>
  <si>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MDE-CCS-MDE</t>
  </si>
  <si>
    <t>BOG-LUX-BOG</t>
  </si>
  <si>
    <t>GUYANA FRANCESA</t>
  </si>
  <si>
    <t>LUXEMBURGO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</si>
  <si>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</si>
  <si>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</si>
  <si>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</si>
  <si>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</si>
  <si>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</si>
  <si>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</si>
  <si>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</si>
  <si>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</si>
  <si>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BARRANQUILLA</t>
  </si>
  <si>
    <t>BARRANQUILLA-E. CORTISSOZ</t>
  </si>
  <si>
    <t>SAN ANDRES - ISLA</t>
  </si>
  <si>
    <t>SAN ANDRES-GUSTAVO ROJAS PINILLA</t>
  </si>
  <si>
    <t>SANTA MARTA</t>
  </si>
  <si>
    <t>SANTA MARTA - SIMON BOLIVAR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</si>
  <si>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</si>
  <si>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</si>
  <si>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</si>
  <si>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</si>
  <si>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</si>
  <si>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</si>
  <si>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</si>
  <si>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</si>
  <si>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</si>
  <si>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</si>
  <si>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QUIBDO</t>
  </si>
  <si>
    <t>QUIBDO - EL CARAÑO</t>
  </si>
  <si>
    <t>LETICIA</t>
  </si>
  <si>
    <t>LETICIA-ALFREDO VASQUEZ COBO</t>
  </si>
  <si>
    <t>VALLEDUPAR</t>
  </si>
  <si>
    <t>VALLEDUPAR-ALFONSO LOPEZ P.</t>
  </si>
  <si>
    <t>ARMENIA</t>
  </si>
  <si>
    <t>ARMENIA - EL EDEN</t>
  </si>
  <si>
    <t>EL YOPAL</t>
  </si>
  <si>
    <t>PASTO</t>
  </si>
  <si>
    <t>PASTO - ANTONIO NARIQO</t>
  </si>
  <si>
    <t>NEIVA</t>
  </si>
  <si>
    <t>NEIVA - BENITO SALAS</t>
  </si>
  <si>
    <t>CAREPA</t>
  </si>
  <si>
    <t>ANTONIO ROLDAN BETANCOURT</t>
  </si>
  <si>
    <t>MANIZALES</t>
  </si>
  <si>
    <t>MANIZALES - LA NUBIA</t>
  </si>
  <si>
    <t>VILLAVICENCIO</t>
  </si>
  <si>
    <t>VANGUARDIA</t>
  </si>
  <si>
    <t>RIOHACHA</t>
  </si>
  <si>
    <t>RIOHACHA-ALMIRANTE PADILLA</t>
  </si>
  <si>
    <t>IBAGUE</t>
  </si>
  <si>
    <t>IBAGUE - PERALES</t>
  </si>
  <si>
    <t>POPAYAN</t>
  </si>
  <si>
    <t>POPAYAN - GMOLEON VALENCIA</t>
  </si>
  <si>
    <t>BARRANCABERMEJA</t>
  </si>
  <si>
    <t>BARRANCABERMEJA-YARIGUIES</t>
  </si>
  <si>
    <t>TUMACO</t>
  </si>
  <si>
    <t>TUMACO - LA FLORIDA</t>
  </si>
  <si>
    <t>ARAUCA - MUNICIPIO</t>
  </si>
  <si>
    <t>ARAUCA - SANTIAGO PEREZ QUIROZ</t>
  </si>
  <si>
    <t>COROZAL</t>
  </si>
  <si>
    <t>COROZAL - LAS BRUJAS</t>
  </si>
  <si>
    <t>FLORENCIA</t>
  </si>
  <si>
    <t>GUSTAVO ARTUNDUAGA PAREDES</t>
  </si>
  <si>
    <t>BAHIA SOLANO</t>
  </si>
  <si>
    <t>BAHIA SOLANO - JOSE C. MUTIS</t>
  </si>
  <si>
    <t>PROVIDENCIA</t>
  </si>
  <si>
    <t>PROVIDENCIA- EL EMBRUJO</t>
  </si>
  <si>
    <t>PUERTO GAITAN</t>
  </si>
  <si>
    <t>MORELIA</t>
  </si>
  <si>
    <t>PUERTO ASIS</t>
  </si>
  <si>
    <t>PUERTO ASIS - 3 DE MAYO</t>
  </si>
  <si>
    <t>MAICAO</t>
  </si>
  <si>
    <t>JORGE ISAACS (ANTES LA MINA)</t>
  </si>
  <si>
    <t>PUERTO CARRENO</t>
  </si>
  <si>
    <t>CARREÑO-GERMAN OLANO</t>
  </si>
  <si>
    <t>PUERTO INIRIDA</t>
  </si>
  <si>
    <t>PUERTO INIRIDA - CESAR GAVIRIA TRUJ</t>
  </si>
  <si>
    <t>GUAPI</t>
  </si>
  <si>
    <t>GUAPI - JUAN CASIANO</t>
  </si>
  <si>
    <t>NUQUI</t>
  </si>
  <si>
    <t>NUQUI - REYES MURILLO</t>
  </si>
  <si>
    <t>MITU</t>
  </si>
  <si>
    <t>TOLU</t>
  </si>
  <si>
    <t>CAUCASIA</t>
  </si>
  <si>
    <t>CAUCASIA- JUAN H. WHITE</t>
  </si>
  <si>
    <t>SARAVENA-COLONIZADORES</t>
  </si>
  <si>
    <t>VILLA GARZON</t>
  </si>
  <si>
    <t>URIBIA</t>
  </si>
  <si>
    <t>PUERTO BOLIVAR - PORTETE</t>
  </si>
  <si>
    <t>SAN JOSE DEL GUAVIARE</t>
  </si>
  <si>
    <t>CAPURGANA</t>
  </si>
  <si>
    <t>ALDANA</t>
  </si>
  <si>
    <t>IPIALES - SAN LUIS</t>
  </si>
  <si>
    <t>ACANDI</t>
  </si>
  <si>
    <t>LA MACARENA</t>
  </si>
  <si>
    <t>LA MACARENA - META</t>
  </si>
  <si>
    <t>CUMARIBO</t>
  </si>
  <si>
    <t>EL BAGRE</t>
  </si>
  <si>
    <t>PUERTO LEGUIZAMO</t>
  </si>
  <si>
    <t>BUENAVENTURA</t>
  </si>
  <si>
    <t>BUENAVENTURA - GERARDO TOBAR LOPEZ</t>
  </si>
  <si>
    <t>PITALITO</t>
  </si>
  <si>
    <t>PITALITO -CONTADOR</t>
  </si>
  <si>
    <t>LOMA DE CHIRIGUANA</t>
  </si>
  <si>
    <t>CALENTURITAS</t>
  </si>
  <si>
    <t>GUAINIA (BARRANCO MINAS)</t>
  </si>
  <si>
    <t>BARRANCO MINAS</t>
  </si>
  <si>
    <t>FLANDES</t>
  </si>
  <si>
    <t>GIRARDOT SANTIAGO VILA</t>
  </si>
  <si>
    <t>MIRAFLORES - GUAVIARE</t>
  </si>
  <si>
    <t>MIRAFLORES</t>
  </si>
  <si>
    <t>TARAIRA</t>
  </si>
  <si>
    <t>LA PEDRERA</t>
  </si>
  <si>
    <t>SOLANO</t>
  </si>
  <si>
    <t>SANTA RITA - VICHADA</t>
  </si>
  <si>
    <t>CENTRO ADM. "MARANDUA"</t>
  </si>
  <si>
    <t>SAN FELIPE</t>
  </si>
  <si>
    <t>ARARACUARA</t>
  </si>
  <si>
    <t>CARURU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</si>
</sst>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sz val="12"/>
      <color indexed="12"/>
      <name val="Courier"/>
      <family val="3"/>
    </font>
    <font>
      <b/>
      <u val="single"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4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medium"/>
    </border>
    <border>
      <left>
        <color indexed="63"/>
      </left>
      <right style="thick"/>
      <top style="thin">
        <color theme="0" tint="-0.149959996342659"/>
      </top>
      <bottom style="medium"/>
    </border>
    <border>
      <left style="medium"/>
      <right style="thick"/>
      <top style="thin">
        <color theme="0" tint="-0.149959996342659"/>
      </top>
      <bottom style="medium"/>
    </border>
    <border>
      <left style="thin"/>
      <right style="thick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750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81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95" xfId="57" applyFont="1" applyFill="1" applyBorder="1">
      <alignment/>
      <protection/>
    </xf>
    <xf numFmtId="0" fontId="40" fillId="36" borderId="96" xfId="46" applyFont="1" applyFill="1" applyBorder="1" applyAlignment="1" applyProtection="1">
      <alignment horizontal="left" indent="1"/>
      <protection/>
    </xf>
    <xf numFmtId="0" fontId="39" fillId="36" borderId="97" xfId="57" applyFont="1" applyFill="1" applyBorder="1">
      <alignment/>
      <protection/>
    </xf>
    <xf numFmtId="0" fontId="40" fillId="36" borderId="98" xfId="46" applyFont="1" applyFill="1" applyBorder="1" applyAlignment="1" applyProtection="1">
      <alignment horizontal="left" indent="1"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109" fillId="7" borderId="99" xfId="60" applyFont="1" applyFill="1" applyBorder="1">
      <alignment/>
      <protection/>
    </xf>
    <xf numFmtId="0" fontId="109" fillId="7" borderId="0" xfId="60" applyFont="1" applyFill="1">
      <alignment/>
      <protection/>
    </xf>
    <xf numFmtId="0" fontId="110" fillId="7" borderId="100" xfId="60" applyFont="1" applyFill="1" applyBorder="1" applyAlignment="1">
      <alignment/>
      <protection/>
    </xf>
    <xf numFmtId="0" fontId="111" fillId="7" borderId="81" xfId="60" applyFont="1" applyFill="1" applyBorder="1" applyAlignment="1">
      <alignment/>
      <protection/>
    </xf>
    <xf numFmtId="0" fontId="112" fillId="7" borderId="100" xfId="60" applyFont="1" applyFill="1" applyBorder="1" applyAlignment="1">
      <alignment/>
      <protection/>
    </xf>
    <xf numFmtId="0" fontId="113" fillId="7" borderId="81" xfId="60" applyFont="1" applyFill="1" applyBorder="1" applyAlignment="1">
      <alignment/>
      <protection/>
    </xf>
    <xf numFmtId="37" fontId="114" fillId="7" borderId="0" xfId="62" applyFont="1" applyFill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 applyAlignment="1">
      <alignment horizontal="left" indent="1"/>
      <protection/>
    </xf>
    <xf numFmtId="37" fontId="117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1" xfId="58" applyNumberFormat="1" applyFont="1" applyFill="1" applyBorder="1" applyAlignment="1">
      <alignment horizontal="center" vertical="center" wrapText="1"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0" fontId="120" fillId="0" borderId="0" xfId="57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5" fillId="33" borderId="0" xfId="0" applyFont="1" applyFill="1" applyAlignment="1">
      <alignment vertical="center"/>
    </xf>
    <xf numFmtId="3" fontId="6" fillId="36" borderId="10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6" fillId="0" borderId="0" xfId="61" applyFont="1">
      <alignment/>
      <protection/>
    </xf>
    <xf numFmtId="10" fontId="27" fillId="36" borderId="100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7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0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06" xfId="61" applyNumberFormat="1" applyFont="1" applyFill="1" applyBorder="1" applyAlignment="1">
      <alignment horizontal="right"/>
      <protection/>
    </xf>
    <xf numFmtId="2" fontId="6" fillId="0" borderId="10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07" xfId="61" applyNumberFormat="1" applyFont="1" applyFill="1" applyBorder="1" applyAlignment="1" applyProtection="1">
      <alignment horizontal="center"/>
      <protection/>
    </xf>
    <xf numFmtId="37" fontId="128" fillId="0" borderId="0" xfId="61" applyFont="1">
      <alignment/>
      <protection/>
    </xf>
    <xf numFmtId="181" fontId="27" fillId="36" borderId="100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81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0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9" xfId="61" applyNumberFormat="1" applyFont="1" applyFill="1" applyBorder="1">
      <alignment/>
      <protection/>
    </xf>
    <xf numFmtId="3" fontId="3" fillId="0" borderId="109" xfId="61" applyNumberFormat="1" applyFont="1" applyFill="1" applyBorder="1" applyAlignment="1">
      <alignment horizontal="right"/>
      <protection/>
    </xf>
    <xf numFmtId="37" fontId="3" fillId="0" borderId="10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6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29" fillId="39" borderId="110" xfId="47" applyNumberFormat="1" applyFont="1" applyFill="1" applyBorder="1" applyAlignment="1">
      <alignment/>
    </xf>
    <xf numFmtId="37" fontId="42" fillId="39" borderId="11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2" xfId="61" applyFont="1" applyFill="1" applyBorder="1" applyAlignment="1" applyProtection="1">
      <alignment horizontal="center"/>
      <protection/>
    </xf>
    <xf numFmtId="10" fontId="26" fillId="36" borderId="113" xfId="58" applyNumberFormat="1" applyFont="1" applyFill="1" applyBorder="1" applyAlignment="1">
      <alignment horizontal="right" vertical="center"/>
      <protection/>
    </xf>
    <xf numFmtId="37" fontId="32" fillId="39" borderId="111" xfId="47" applyNumberFormat="1" applyFont="1" applyFill="1" applyBorder="1" applyAlignment="1">
      <alignment/>
    </xf>
    <xf numFmtId="37" fontId="32" fillId="39" borderId="11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0" fillId="0" borderId="0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0" fillId="0" borderId="25" xfId="61" applyFont="1" applyFill="1" applyBorder="1" applyAlignment="1" applyProtection="1">
      <alignment horizontal="left"/>
      <protection/>
    </xf>
    <xf numFmtId="37" fontId="130" fillId="0" borderId="0" xfId="61" applyFont="1" applyFill="1" applyBorder="1" applyAlignment="1" applyProtection="1">
      <alignment horizontal="left" vertical="center"/>
      <protection/>
    </xf>
    <xf numFmtId="37" fontId="132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0" fontId="3" fillId="0" borderId="120" xfId="58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10" fontId="3" fillId="0" borderId="125" xfId="58" applyNumberFormat="1" applyFont="1" applyFill="1" applyBorder="1" applyAlignment="1">
      <alignment horizontal="right"/>
      <protection/>
    </xf>
    <xf numFmtId="0" fontId="3" fillId="0" borderId="126" xfId="58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3" fillId="0" borderId="130" xfId="58" applyNumberFormat="1" applyFont="1" applyFill="1" applyBorder="1">
      <alignment/>
      <protection/>
    </xf>
    <xf numFmtId="10" fontId="3" fillId="0" borderId="130" xfId="58" applyNumberFormat="1" applyFont="1" applyFill="1" applyBorder="1" applyAlignment="1">
      <alignment horizontal="right"/>
      <protection/>
    </xf>
    <xf numFmtId="10" fontId="3" fillId="0" borderId="131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30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42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3" fontId="3" fillId="0" borderId="143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12" fillId="0" borderId="179" xfId="58" applyNumberFormat="1" applyFont="1" applyFill="1" applyBorder="1">
      <alignment/>
      <protection/>
    </xf>
    <xf numFmtId="10" fontId="6" fillId="0" borderId="180" xfId="58" applyNumberFormat="1" applyFont="1" applyFill="1" applyBorder="1">
      <alignment/>
      <protection/>
    </xf>
    <xf numFmtId="3" fontId="6" fillId="0" borderId="181" xfId="58" applyNumberFormat="1" applyFont="1" applyFill="1" applyBorder="1">
      <alignment/>
      <protection/>
    </xf>
    <xf numFmtId="10" fontId="6" fillId="0" borderId="180" xfId="58" applyNumberFormat="1" applyFont="1" applyFill="1" applyBorder="1" applyAlignment="1">
      <alignment horizontal="right"/>
      <protection/>
    </xf>
    <xf numFmtId="10" fontId="6" fillId="0" borderId="182" xfId="58" applyNumberFormat="1" applyFont="1" applyFill="1" applyBorder="1" applyAlignment="1">
      <alignment horizontal="right"/>
      <protection/>
    </xf>
    <xf numFmtId="0" fontId="6" fillId="0" borderId="120" xfId="58" applyFont="1" applyFill="1" applyBorder="1">
      <alignment/>
      <protection/>
    </xf>
    <xf numFmtId="0" fontId="6" fillId="0" borderId="183" xfId="58" applyFont="1" applyFill="1" applyBorder="1">
      <alignment/>
      <protection/>
    </xf>
    <xf numFmtId="0" fontId="6" fillId="0" borderId="184" xfId="58" applyFont="1" applyFill="1" applyBorder="1">
      <alignment/>
      <protection/>
    </xf>
    <xf numFmtId="0" fontId="6" fillId="0" borderId="185" xfId="58" applyFont="1" applyFill="1" applyBorder="1">
      <alignment/>
      <protection/>
    </xf>
    <xf numFmtId="3" fontId="6" fillId="0" borderId="186" xfId="58" applyNumberFormat="1" applyFont="1" applyFill="1" applyBorder="1">
      <alignment/>
      <protection/>
    </xf>
    <xf numFmtId="3" fontId="6" fillId="0" borderId="187" xfId="58" applyNumberFormat="1" applyFont="1" applyFill="1" applyBorder="1">
      <alignment/>
      <protection/>
    </xf>
    <xf numFmtId="3" fontId="6" fillId="0" borderId="188" xfId="58" applyNumberFormat="1" applyFont="1" applyFill="1" applyBorder="1">
      <alignment/>
      <protection/>
    </xf>
    <xf numFmtId="3" fontId="12" fillId="0" borderId="189" xfId="58" applyNumberFormat="1" applyFont="1" applyFill="1" applyBorder="1">
      <alignment/>
      <protection/>
    </xf>
    <xf numFmtId="10" fontId="6" fillId="0" borderId="190" xfId="58" applyNumberFormat="1" applyFont="1" applyFill="1" applyBorder="1">
      <alignment/>
      <protection/>
    </xf>
    <xf numFmtId="3" fontId="6" fillId="0" borderId="191" xfId="58" applyNumberFormat="1" applyFont="1" applyFill="1" applyBorder="1">
      <alignment/>
      <protection/>
    </xf>
    <xf numFmtId="10" fontId="6" fillId="0" borderId="190" xfId="58" applyNumberFormat="1" applyFont="1" applyFill="1" applyBorder="1" applyAlignment="1">
      <alignment horizontal="right"/>
      <protection/>
    </xf>
    <xf numFmtId="10" fontId="6" fillId="0" borderId="192" xfId="58" applyNumberFormat="1" applyFont="1" applyFill="1" applyBorder="1" applyAlignment="1">
      <alignment horizontal="right"/>
      <protection/>
    </xf>
    <xf numFmtId="0" fontId="3" fillId="0" borderId="193" xfId="64" applyNumberFormat="1" applyFont="1" applyBorder="1" quotePrefix="1">
      <alignment/>
      <protection/>
    </xf>
    <xf numFmtId="3" fontId="3" fillId="0" borderId="176" xfId="64" applyNumberFormat="1" applyFont="1" applyBorder="1">
      <alignment/>
      <protection/>
    </xf>
    <xf numFmtId="3" fontId="3" fillId="0" borderId="194" xfId="64" applyNumberFormat="1" applyFont="1" applyBorder="1">
      <alignment/>
      <protection/>
    </xf>
    <xf numFmtId="10" fontId="3" fillId="0" borderId="177" xfId="64" applyNumberFormat="1" applyFont="1" applyBorder="1">
      <alignment/>
      <protection/>
    </xf>
    <xf numFmtId="2" fontId="3" fillId="0" borderId="195" xfId="64" applyNumberFormat="1" applyFont="1" applyBorder="1" applyAlignment="1">
      <alignment horizontal="right"/>
      <protection/>
    </xf>
    <xf numFmtId="2" fontId="3" fillId="0" borderId="196" xfId="64" applyNumberFormat="1" applyFont="1" applyBorder="1">
      <alignment/>
      <protection/>
    </xf>
    <xf numFmtId="0" fontId="3" fillId="0" borderId="197" xfId="64" applyNumberFormat="1" applyFont="1" applyBorder="1" quotePrefix="1">
      <alignment/>
      <protection/>
    </xf>
    <xf numFmtId="3" fontId="3" fillId="0" borderId="121" xfId="64" applyNumberFormat="1" applyFont="1" applyBorder="1">
      <alignment/>
      <protection/>
    </xf>
    <xf numFmtId="3" fontId="3" fillId="0" borderId="133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5" xfId="64" applyNumberFormat="1" applyFont="1" applyBorder="1">
      <alignment/>
      <protection/>
    </xf>
    <xf numFmtId="0" fontId="3" fillId="0" borderId="198" xfId="64" applyNumberFormat="1" applyFont="1" applyBorder="1" quotePrefix="1">
      <alignment/>
      <protection/>
    </xf>
    <xf numFmtId="3" fontId="3" fillId="0" borderId="186" xfId="64" applyNumberFormat="1" applyFont="1" applyBorder="1">
      <alignment/>
      <protection/>
    </xf>
    <xf numFmtId="3" fontId="3" fillId="0" borderId="199" xfId="64" applyNumberFormat="1" applyFont="1" applyBorder="1">
      <alignment/>
      <protection/>
    </xf>
    <xf numFmtId="10" fontId="3" fillId="0" borderId="187" xfId="64" applyNumberFormat="1" applyFont="1" applyBorder="1">
      <alignment/>
      <protection/>
    </xf>
    <xf numFmtId="2" fontId="3" fillId="0" borderId="200" xfId="64" applyNumberFormat="1" applyFont="1" applyBorder="1" applyAlignment="1">
      <alignment horizontal="right"/>
      <protection/>
    </xf>
    <xf numFmtId="2" fontId="3" fillId="0" borderId="201" xfId="64" applyNumberFormat="1" applyFont="1" applyBorder="1">
      <alignment/>
      <protection/>
    </xf>
    <xf numFmtId="0" fontId="26" fillId="37" borderId="202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203" xfId="65" applyNumberFormat="1" applyFont="1" applyFill="1" applyBorder="1" applyAlignment="1">
      <alignment vertical="center"/>
      <protection/>
    </xf>
    <xf numFmtId="0" fontId="3" fillId="0" borderId="174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3" fontId="3" fillId="0" borderId="194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3" fontId="3" fillId="0" borderId="176" xfId="65" applyNumberFormat="1" applyFont="1" applyBorder="1">
      <alignment/>
      <protection/>
    </xf>
    <xf numFmtId="10" fontId="3" fillId="0" borderId="195" xfId="65" applyNumberFormat="1" applyFont="1" applyBorder="1">
      <alignment/>
      <protection/>
    </xf>
    <xf numFmtId="10" fontId="3" fillId="0" borderId="196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3" fontId="3" fillId="0" borderId="138" xfId="65" applyNumberFormat="1" applyFont="1" applyBorder="1">
      <alignment/>
      <protection/>
    </xf>
    <xf numFmtId="3" fontId="3" fillId="0" borderId="133" xfId="65" applyNumberFormat="1" applyFont="1" applyBorder="1">
      <alignment/>
      <protection/>
    </xf>
    <xf numFmtId="10" fontId="3" fillId="0" borderId="13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10" fontId="3" fillId="0" borderId="125" xfId="65" applyNumberFormat="1" applyFont="1" applyBorder="1">
      <alignment/>
      <protection/>
    </xf>
    <xf numFmtId="0" fontId="3" fillId="0" borderId="184" xfId="65" applyNumberFormat="1" applyFont="1" applyBorder="1">
      <alignment/>
      <protection/>
    </xf>
    <xf numFmtId="3" fontId="3" fillId="0" borderId="191" xfId="65" applyNumberFormat="1" applyFont="1" applyBorder="1">
      <alignment/>
      <protection/>
    </xf>
    <xf numFmtId="3" fontId="3" fillId="0" borderId="199" xfId="65" applyNumberFormat="1" applyFont="1" applyBorder="1">
      <alignment/>
      <protection/>
    </xf>
    <xf numFmtId="10" fontId="3" fillId="0" borderId="199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200" xfId="65" applyNumberFormat="1" applyFont="1" applyBorder="1">
      <alignment/>
      <protection/>
    </xf>
    <xf numFmtId="10" fontId="3" fillId="0" borderId="201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202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204" xfId="65" applyNumberFormat="1" applyFont="1" applyFill="1" applyBorder="1" applyAlignment="1">
      <alignment vertical="center"/>
      <protection/>
    </xf>
    <xf numFmtId="10" fontId="24" fillId="37" borderId="205" xfId="65" applyNumberFormat="1" applyFont="1" applyFill="1" applyBorder="1" applyAlignment="1">
      <alignment vertical="center"/>
      <protection/>
    </xf>
    <xf numFmtId="3" fontId="24" fillId="37" borderId="203" xfId="65" applyNumberFormat="1" applyFont="1" applyFill="1" applyBorder="1" applyAlignment="1">
      <alignment vertical="center"/>
      <protection/>
    </xf>
    <xf numFmtId="10" fontId="24" fillId="37" borderId="10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204" xfId="65" applyNumberFormat="1" applyFont="1" applyFill="1" applyBorder="1" applyAlignment="1">
      <alignment vertical="center"/>
      <protection/>
    </xf>
    <xf numFmtId="10" fontId="14" fillId="37" borderId="204" xfId="65" applyNumberFormat="1" applyFont="1" applyFill="1" applyBorder="1">
      <alignment/>
      <protection/>
    </xf>
    <xf numFmtId="10" fontId="14" fillId="37" borderId="105" xfId="65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10" fontId="3" fillId="0" borderId="213" xfId="58" applyNumberFormat="1" applyFont="1" applyFill="1" applyBorder="1" applyAlignment="1">
      <alignment horizontal="right"/>
      <protection/>
    </xf>
    <xf numFmtId="3" fontId="3" fillId="0" borderId="214" xfId="58" applyNumberFormat="1" applyFont="1" applyFill="1" applyBorder="1">
      <alignment/>
      <protection/>
    </xf>
    <xf numFmtId="0" fontId="3" fillId="0" borderId="215" xfId="58" applyFont="1" applyFill="1" applyBorder="1">
      <alignment/>
      <protection/>
    </xf>
    <xf numFmtId="3" fontId="3" fillId="0" borderId="216" xfId="58" applyNumberFormat="1" applyFont="1" applyFill="1" applyBorder="1">
      <alignment/>
      <protection/>
    </xf>
    <xf numFmtId="3" fontId="3" fillId="0" borderId="217" xfId="58" applyNumberFormat="1" applyFont="1" applyFill="1" applyBorder="1">
      <alignment/>
      <protection/>
    </xf>
    <xf numFmtId="3" fontId="3" fillId="0" borderId="218" xfId="58" applyNumberFormat="1" applyFont="1" applyFill="1" applyBorder="1">
      <alignment/>
      <protection/>
    </xf>
    <xf numFmtId="3" fontId="3" fillId="0" borderId="219" xfId="58" applyNumberFormat="1" applyFont="1" applyFill="1" applyBorder="1">
      <alignment/>
      <protection/>
    </xf>
    <xf numFmtId="3" fontId="3" fillId="0" borderId="220" xfId="58" applyNumberFormat="1" applyFont="1" applyFill="1" applyBorder="1">
      <alignment/>
      <protection/>
    </xf>
    <xf numFmtId="10" fontId="3" fillId="0" borderId="221" xfId="58" applyNumberFormat="1" applyFont="1" applyFill="1" applyBorder="1">
      <alignment/>
      <protection/>
    </xf>
    <xf numFmtId="10" fontId="6" fillId="0" borderId="221" xfId="58" applyNumberFormat="1" applyFont="1" applyFill="1" applyBorder="1" applyAlignment="1">
      <alignment horizontal="right"/>
      <protection/>
    </xf>
    <xf numFmtId="3" fontId="3" fillId="0" borderId="222" xfId="58" applyNumberFormat="1" applyFont="1" applyFill="1" applyBorder="1">
      <alignment/>
      <protection/>
    </xf>
    <xf numFmtId="10" fontId="3" fillId="0" borderId="223" xfId="58" applyNumberFormat="1" applyFont="1" applyFill="1" applyBorder="1" applyAlignment="1">
      <alignment horizontal="right"/>
      <protection/>
    </xf>
    <xf numFmtId="0" fontId="133" fillId="33" borderId="36" xfId="57" applyFont="1" applyFill="1" applyBorder="1">
      <alignment/>
      <protection/>
    </xf>
    <xf numFmtId="0" fontId="134" fillId="33" borderId="35" xfId="57" applyFont="1" applyFill="1" applyBorder="1">
      <alignment/>
      <protection/>
    </xf>
    <xf numFmtId="0" fontId="133" fillId="33" borderId="18" xfId="57" applyFont="1" applyFill="1" applyBorder="1">
      <alignment/>
      <protection/>
    </xf>
    <xf numFmtId="0" fontId="134" fillId="33" borderId="17" xfId="57" applyFont="1" applyFill="1" applyBorder="1">
      <alignment/>
      <protection/>
    </xf>
    <xf numFmtId="0" fontId="135" fillId="33" borderId="18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3" fillId="33" borderId="224" xfId="57" applyFont="1" applyFill="1" applyBorder="1">
      <alignment/>
      <protection/>
    </xf>
    <xf numFmtId="0" fontId="134" fillId="33" borderId="225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7" xfId="57" applyFont="1" applyFill="1" applyBorder="1">
      <alignment/>
      <protection/>
    </xf>
    <xf numFmtId="0" fontId="40" fillId="2" borderId="98" xfId="46" applyFont="1" applyFill="1" applyBorder="1" applyAlignment="1" applyProtection="1">
      <alignment horizontal="left" indent="1"/>
      <protection/>
    </xf>
    <xf numFmtId="0" fontId="40" fillId="2" borderId="226" xfId="46" applyFont="1" applyFill="1" applyBorder="1" applyAlignment="1" applyProtection="1">
      <alignment horizontal="left" indent="1"/>
      <protection/>
    </xf>
    <xf numFmtId="0" fontId="39" fillId="2" borderId="227" xfId="57" applyFont="1" applyFill="1" applyBorder="1">
      <alignment/>
      <protection/>
    </xf>
    <xf numFmtId="0" fontId="37" fillId="14" borderId="228" xfId="59" applyFont="1" applyFill="1" applyBorder="1">
      <alignment/>
      <protection/>
    </xf>
    <xf numFmtId="0" fontId="38" fillId="14" borderId="229" xfId="46" applyFont="1" applyFill="1" applyBorder="1" applyAlignment="1" applyProtection="1">
      <alignment horizontal="left" indent="1"/>
      <protection/>
    </xf>
    <xf numFmtId="0" fontId="137" fillId="40" borderId="230" xfId="57" applyFont="1" applyFill="1" applyBorder="1" applyAlignment="1">
      <alignment horizontal="center"/>
      <protection/>
    </xf>
    <xf numFmtId="0" fontId="137" fillId="40" borderId="231" xfId="57" applyFont="1" applyFill="1" applyBorder="1" applyAlignment="1">
      <alignment horizontal="center"/>
      <protection/>
    </xf>
    <xf numFmtId="0" fontId="138" fillId="40" borderId="18" xfId="57" applyFont="1" applyFill="1" applyBorder="1" applyAlignment="1">
      <alignment horizontal="center"/>
      <protection/>
    </xf>
    <xf numFmtId="0" fontId="138" fillId="40" borderId="1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37" fontId="140" fillId="37" borderId="232" xfId="46" applyNumberFormat="1" applyFont="1" applyFill="1" applyBorder="1" applyAlignment="1" applyProtection="1">
      <alignment horizontal="center" vertical="center"/>
      <protection/>
    </xf>
    <xf numFmtId="37" fontId="140" fillId="37" borderId="233" xfId="46" applyNumberFormat="1" applyFont="1" applyFill="1" applyBorder="1" applyAlignment="1" applyProtection="1">
      <alignment horizontal="center" vertical="center"/>
      <protection/>
    </xf>
    <xf numFmtId="37" fontId="118" fillId="7" borderId="0" xfId="62" applyFont="1" applyFill="1" applyAlignment="1">
      <alignment horizontal="left" vertical="center" wrapText="1" indent="1"/>
      <protection/>
    </xf>
    <xf numFmtId="37" fontId="116" fillId="7" borderId="0" xfId="62" applyFont="1" applyFill="1" applyAlignment="1">
      <alignment horizontal="left" wrapText="1" inden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2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6" xfId="61" applyFont="1" applyFill="1" applyBorder="1" applyAlignment="1">
      <alignment horizontal="center" vertical="center"/>
      <protection/>
    </xf>
    <xf numFmtId="0" fontId="15" fillId="0" borderId="10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13" fillId="35" borderId="111" xfId="64" applyNumberFormat="1" applyFont="1" applyFill="1" applyBorder="1" applyAlignment="1">
      <alignment horizontal="center" vertical="center" wrapText="1"/>
      <protection/>
    </xf>
    <xf numFmtId="0" fontId="13" fillId="35" borderId="234" xfId="64" applyNumberFormat="1" applyFont="1" applyFill="1" applyBorder="1" applyAlignment="1">
      <alignment horizontal="center" vertical="center" wrapText="1"/>
      <protection/>
    </xf>
    <xf numFmtId="0" fontId="13" fillId="35" borderId="235" xfId="64" applyNumberFormat="1" applyFont="1" applyFill="1" applyBorder="1" applyAlignment="1">
      <alignment horizontal="center" vertical="center" wrapText="1"/>
      <protection/>
    </xf>
    <xf numFmtId="1" fontId="12" fillId="35" borderId="236" xfId="64" applyNumberFormat="1" applyFont="1" applyFill="1" applyBorder="1" applyAlignment="1">
      <alignment horizontal="center" vertical="center" wrapText="1"/>
      <protection/>
    </xf>
    <xf numFmtId="1" fontId="12" fillId="35" borderId="237" xfId="64" applyNumberFormat="1" applyFont="1" applyFill="1" applyBorder="1" applyAlignment="1">
      <alignment horizontal="center" vertical="center" wrapText="1"/>
      <protection/>
    </xf>
    <xf numFmtId="1" fontId="12" fillId="35" borderId="238" xfId="64" applyNumberFormat="1" applyFont="1" applyFill="1" applyBorder="1" applyAlignment="1">
      <alignment horizontal="center" vertical="center" wrapText="1"/>
      <protection/>
    </xf>
    <xf numFmtId="49" fontId="5" fillId="35" borderId="204" xfId="64" applyNumberFormat="1" applyFont="1" applyFill="1" applyBorder="1" applyAlignment="1">
      <alignment horizontal="center" vertical="center" wrapText="1"/>
      <protection/>
    </xf>
    <xf numFmtId="49" fontId="5" fillId="35" borderId="239" xfId="64" applyNumberFormat="1" applyFont="1" applyFill="1" applyBorder="1" applyAlignment="1">
      <alignment horizontal="center" vertical="center" wrapText="1"/>
      <protection/>
    </xf>
    <xf numFmtId="49" fontId="5" fillId="35" borderId="205" xfId="64" applyNumberFormat="1" applyFont="1" applyFill="1" applyBorder="1" applyAlignment="1">
      <alignment horizontal="center" vertical="center" wrapText="1"/>
      <protection/>
    </xf>
    <xf numFmtId="49" fontId="5" fillId="35" borderId="240" xfId="64" applyNumberFormat="1" applyFont="1" applyFill="1" applyBorder="1" applyAlignment="1">
      <alignment horizontal="center" vertical="center" wrapText="1"/>
      <protection/>
    </xf>
    <xf numFmtId="49" fontId="13" fillId="35" borderId="234" xfId="64" applyNumberFormat="1" applyFont="1" applyFill="1" applyBorder="1" applyAlignment="1">
      <alignment horizontal="center" vertical="center" wrapText="1"/>
      <protection/>
    </xf>
    <xf numFmtId="49" fontId="13" fillId="35" borderId="235" xfId="64" applyNumberFormat="1" applyFont="1" applyFill="1" applyBorder="1" applyAlignment="1">
      <alignment horizontal="center" vertical="center" wrapText="1"/>
      <protection/>
    </xf>
    <xf numFmtId="37" fontId="25" fillId="39" borderId="111" xfId="46" applyNumberFormat="1" applyFont="1" applyFill="1" applyBorder="1" applyAlignment="1" applyProtection="1">
      <alignment horizontal="center"/>
      <protection/>
    </xf>
    <xf numFmtId="37" fontId="25" fillId="39" borderId="234" xfId="46" applyNumberFormat="1" applyFont="1" applyFill="1" applyBorder="1" applyAlignment="1" applyProtection="1">
      <alignment horizontal="center"/>
      <protection/>
    </xf>
    <xf numFmtId="37" fontId="25" fillId="39" borderId="110" xfId="46" applyNumberFormat="1" applyFont="1" applyFill="1" applyBorder="1" applyAlignment="1" applyProtection="1">
      <alignment horizontal="center"/>
      <protection/>
    </xf>
    <xf numFmtId="0" fontId="5" fillId="35" borderId="111" xfId="64" applyFont="1" applyFill="1" applyBorder="1" applyAlignment="1">
      <alignment horizontal="center"/>
      <protection/>
    </xf>
    <xf numFmtId="0" fontId="5" fillId="35" borderId="234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41" xfId="64" applyFont="1" applyFill="1" applyBorder="1" applyAlignment="1">
      <alignment horizontal="center"/>
      <protection/>
    </xf>
    <xf numFmtId="0" fontId="5" fillId="35" borderId="110" xfId="64" applyFont="1" applyFill="1" applyBorder="1" applyAlignment="1">
      <alignment horizontal="center"/>
      <protection/>
    </xf>
    <xf numFmtId="0" fontId="19" fillId="35" borderId="236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41" xfId="64" applyFont="1" applyFill="1" applyBorder="1" applyAlignment="1">
      <alignment horizontal="center" vertical="center"/>
      <protection/>
    </xf>
    <xf numFmtId="0" fontId="16" fillId="35" borderId="238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42" xfId="64" applyFont="1" applyFill="1" applyBorder="1" applyAlignment="1">
      <alignment horizontal="center" vertical="center"/>
      <protection/>
    </xf>
    <xf numFmtId="49" fontId="12" fillId="35" borderId="111" xfId="64" applyNumberFormat="1" applyFont="1" applyFill="1" applyBorder="1" applyAlignment="1">
      <alignment horizontal="center" vertical="center" wrapText="1"/>
      <protection/>
    </xf>
    <xf numFmtId="49" fontId="12" fillId="35" borderId="234" xfId="64" applyNumberFormat="1" applyFont="1" applyFill="1" applyBorder="1" applyAlignment="1">
      <alignment horizontal="center" vertical="center" wrapText="1"/>
      <protection/>
    </xf>
    <xf numFmtId="49" fontId="12" fillId="35" borderId="235" xfId="64" applyNumberFormat="1" applyFont="1" applyFill="1" applyBorder="1" applyAlignment="1">
      <alignment horizontal="center" vertical="center" wrapText="1"/>
      <protection/>
    </xf>
    <xf numFmtId="1" fontId="5" fillId="35" borderId="236" xfId="64" applyNumberFormat="1" applyFont="1" applyFill="1" applyBorder="1" applyAlignment="1">
      <alignment horizontal="center" vertical="center" wrapText="1"/>
      <protection/>
    </xf>
    <xf numFmtId="1" fontId="5" fillId="35" borderId="237" xfId="64" applyNumberFormat="1" applyFont="1" applyFill="1" applyBorder="1" applyAlignment="1">
      <alignment horizontal="center" vertical="center" wrapText="1"/>
      <protection/>
    </xf>
    <xf numFmtId="1" fontId="5" fillId="35" borderId="238" xfId="64" applyNumberFormat="1" applyFont="1" applyFill="1" applyBorder="1" applyAlignment="1">
      <alignment horizontal="center" vertical="center" wrapText="1"/>
      <protection/>
    </xf>
    <xf numFmtId="49" fontId="16" fillId="35" borderId="23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1" fontId="16" fillId="35" borderId="244" xfId="58" applyNumberFormat="1" applyFont="1" applyFill="1" applyBorder="1" applyAlignment="1">
      <alignment horizontal="center" vertical="center" wrapText="1"/>
      <protection/>
    </xf>
    <xf numFmtId="0" fontId="28" fillId="35" borderId="245" xfId="58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46" xfId="58" applyFont="1" applyFill="1" applyBorder="1" applyAlignment="1">
      <alignment horizontal="center"/>
      <protection/>
    </xf>
    <xf numFmtId="0" fontId="17" fillId="35" borderId="113" xfId="58" applyFont="1" applyFill="1" applyBorder="1" applyAlignment="1">
      <alignment horizontal="center"/>
      <protection/>
    </xf>
    <xf numFmtId="0" fontId="17" fillId="35" borderId="247" xfId="58" applyFont="1" applyFill="1" applyBorder="1" applyAlignment="1">
      <alignment horizontal="center"/>
      <protection/>
    </xf>
    <xf numFmtId="0" fontId="17" fillId="35" borderId="248" xfId="58" applyFont="1" applyFill="1" applyBorder="1" applyAlignment="1">
      <alignment horizontal="center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0" fontId="29" fillId="0" borderId="250" xfId="58" applyFont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251" xfId="58" applyNumberFormat="1" applyFont="1" applyFill="1" applyBorder="1" applyAlignment="1">
      <alignment horizontal="center" vertical="center" wrapText="1"/>
      <protection/>
    </xf>
    <xf numFmtId="37" fontId="32" fillId="39" borderId="111" xfId="47" applyNumberFormat="1" applyFont="1" applyFill="1" applyBorder="1" applyAlignment="1">
      <alignment horizontal="center"/>
    </xf>
    <xf numFmtId="37" fontId="32" fillId="39" borderId="11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52" xfId="58" applyNumberFormat="1" applyFont="1" applyFill="1" applyBorder="1" applyAlignment="1">
      <alignment horizontal="center" vertical="center" wrapText="1"/>
      <protection/>
    </xf>
    <xf numFmtId="0" fontId="14" fillId="35" borderId="253" xfId="58" applyFont="1" applyFill="1" applyBorder="1" applyAlignment="1">
      <alignment vertical="center"/>
      <protection/>
    </xf>
    <xf numFmtId="0" fontId="14" fillId="35" borderId="254" xfId="58" applyFont="1" applyFill="1" applyBorder="1" applyAlignment="1">
      <alignment vertical="center"/>
      <protection/>
    </xf>
    <xf numFmtId="0" fontId="14" fillId="35" borderId="255" xfId="58" applyFont="1" applyFill="1" applyBorder="1" applyAlignment="1">
      <alignment vertical="center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49" fontId="13" fillId="35" borderId="259" xfId="58" applyNumberFormat="1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0" fontId="12" fillId="35" borderId="111" xfId="64" applyFont="1" applyFill="1" applyBorder="1" applyAlignment="1">
      <alignment horizontal="center"/>
      <protection/>
    </xf>
    <xf numFmtId="0" fontId="12" fillId="35" borderId="234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41" xfId="64" applyFont="1" applyFill="1" applyBorder="1" applyAlignment="1">
      <alignment horizontal="center"/>
      <protection/>
    </xf>
    <xf numFmtId="0" fontId="12" fillId="35" borderId="11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36" xfId="64" applyNumberFormat="1" applyFont="1" applyFill="1" applyBorder="1" applyAlignment="1">
      <alignment horizontal="center" vertical="center" wrapText="1"/>
      <protection/>
    </xf>
    <xf numFmtId="1" fontId="13" fillId="35" borderId="237" xfId="64" applyNumberFormat="1" applyFont="1" applyFill="1" applyBorder="1" applyAlignment="1">
      <alignment horizontal="center" vertical="center" wrapText="1"/>
      <protection/>
    </xf>
    <xf numFmtId="1" fontId="13" fillId="35" borderId="238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37" fontId="34" fillId="39" borderId="111" xfId="46" applyNumberFormat="1" applyFont="1" applyFill="1" applyBorder="1" applyAlignment="1" applyProtection="1">
      <alignment horizontal="center"/>
      <protection/>
    </xf>
    <xf numFmtId="37" fontId="34" fillId="39" borderId="234" xfId="46" applyNumberFormat="1" applyFont="1" applyFill="1" applyBorder="1" applyAlignment="1" applyProtection="1">
      <alignment horizontal="center"/>
      <protection/>
    </xf>
    <xf numFmtId="37" fontId="34" fillId="39" borderId="110" xfId="46" applyNumberFormat="1" applyFont="1" applyFill="1" applyBorder="1" applyAlignment="1" applyProtection="1">
      <alignment horizontal="center"/>
      <protection/>
    </xf>
    <xf numFmtId="0" fontId="13" fillId="35" borderId="111" xfId="64" applyFont="1" applyFill="1" applyBorder="1" applyAlignment="1">
      <alignment horizontal="center" vertical="center"/>
      <protection/>
    </xf>
    <xf numFmtId="0" fontId="13" fillId="35" borderId="234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41" xfId="64" applyFont="1" applyFill="1" applyBorder="1" applyAlignment="1">
      <alignment horizontal="center" vertical="center"/>
      <protection/>
    </xf>
    <xf numFmtId="0" fontId="13" fillId="35" borderId="110" xfId="64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63" xfId="58" applyNumberFormat="1" applyFont="1" applyFill="1" applyBorder="1" applyAlignment="1">
      <alignment horizontal="center" vertical="center" wrapText="1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64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0" fontId="13" fillId="35" borderId="11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47" xfId="58" applyFont="1" applyFill="1" applyBorder="1" applyAlignment="1">
      <alignment horizontal="center"/>
      <protection/>
    </xf>
    <xf numFmtId="49" fontId="16" fillId="35" borderId="265" xfId="58" applyNumberFormat="1" applyFont="1" applyFill="1" applyBorder="1" applyAlignment="1">
      <alignment horizontal="center" vertical="center" wrapText="1"/>
      <protection/>
    </xf>
    <xf numFmtId="0" fontId="29" fillId="0" borderId="266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67" xfId="58" applyFont="1" applyFill="1" applyBorder="1" applyAlignment="1">
      <alignment horizontal="center" vertical="center" wrapText="1"/>
      <protection/>
    </xf>
    <xf numFmtId="49" fontId="13" fillId="35" borderId="268" xfId="58" applyNumberFormat="1" applyFont="1" applyFill="1" applyBorder="1" applyAlignment="1">
      <alignment horizontal="center" vertical="center" wrapText="1"/>
      <protection/>
    </xf>
    <xf numFmtId="49" fontId="13" fillId="35" borderId="269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63" xfId="58" applyNumberFormat="1" applyFont="1" applyFill="1" applyBorder="1" applyAlignment="1">
      <alignment horizontal="center" vertical="center" wrapText="1"/>
      <protection/>
    </xf>
    <xf numFmtId="1" fontId="17" fillId="35" borderId="252" xfId="58" applyNumberFormat="1" applyFont="1" applyFill="1" applyBorder="1" applyAlignment="1">
      <alignment horizontal="center" vertical="center" wrapText="1"/>
      <protection/>
    </xf>
    <xf numFmtId="0" fontId="30" fillId="35" borderId="253" xfId="58" applyFont="1" applyFill="1" applyBorder="1" applyAlignment="1">
      <alignment vertical="center"/>
      <protection/>
    </xf>
    <xf numFmtId="0" fontId="30" fillId="35" borderId="254" xfId="58" applyFont="1" applyFill="1" applyBorder="1" applyAlignment="1">
      <alignment vertical="center"/>
      <protection/>
    </xf>
    <xf numFmtId="0" fontId="30" fillId="35" borderId="255" xfId="58" applyFont="1" applyFill="1" applyBorder="1" applyAlignment="1">
      <alignment vertical="center"/>
      <protection/>
    </xf>
    <xf numFmtId="49" fontId="16" fillId="35" borderId="271" xfId="58" applyNumberFormat="1" applyFont="1" applyFill="1" applyBorder="1" applyAlignment="1">
      <alignment horizontal="center" vertical="center" wrapText="1"/>
      <protection/>
    </xf>
    <xf numFmtId="1" fontId="16" fillId="35" borderId="252" xfId="58" applyNumberFormat="1" applyFont="1" applyFill="1" applyBorder="1" applyAlignment="1">
      <alignment horizontal="center" vertical="center" wrapText="1"/>
      <protection/>
    </xf>
    <xf numFmtId="0" fontId="28" fillId="35" borderId="253" xfId="58" applyFont="1" applyFill="1" applyBorder="1" applyAlignment="1">
      <alignment vertical="center"/>
      <protection/>
    </xf>
    <xf numFmtId="0" fontId="28" fillId="35" borderId="254" xfId="58" applyFont="1" applyFill="1" applyBorder="1" applyAlignment="1">
      <alignment vertical="center"/>
      <protection/>
    </xf>
    <xf numFmtId="0" fontId="28" fillId="35" borderId="255" xfId="58" applyFont="1" applyFill="1" applyBorder="1" applyAlignment="1">
      <alignment vertical="center"/>
      <protection/>
    </xf>
    <xf numFmtId="49" fontId="16" fillId="35" borderId="272" xfId="58" applyNumberFormat="1" applyFont="1" applyFill="1" applyBorder="1" applyAlignment="1">
      <alignment horizontal="center" vertical="center" wrapText="1"/>
      <protection/>
    </xf>
    <xf numFmtId="49" fontId="16" fillId="35" borderId="234" xfId="58" applyNumberFormat="1" applyFont="1" applyFill="1" applyBorder="1" applyAlignment="1">
      <alignment horizontal="center" vertical="center" wrapText="1"/>
      <protection/>
    </xf>
    <xf numFmtId="49" fontId="16" fillId="35" borderId="110" xfId="58" applyNumberFormat="1" applyFont="1" applyFill="1" applyBorder="1" applyAlignment="1">
      <alignment horizontal="center" vertical="center" wrapText="1"/>
      <protection/>
    </xf>
    <xf numFmtId="37" fontId="42" fillId="39" borderId="111" xfId="47" applyNumberFormat="1" applyFont="1" applyFill="1" applyBorder="1" applyAlignment="1">
      <alignment horizontal="center"/>
    </xf>
    <xf numFmtId="37" fontId="42" fillId="39" borderId="110" xfId="47" applyNumberFormat="1" applyFont="1" applyFill="1" applyBorder="1" applyAlignment="1">
      <alignment horizontal="center"/>
    </xf>
    <xf numFmtId="49" fontId="16" fillId="35" borderId="111" xfId="58" applyNumberFormat="1" applyFont="1" applyFill="1" applyBorder="1" applyAlignment="1">
      <alignment horizontal="center" vertical="center" wrapText="1"/>
      <protection/>
    </xf>
    <xf numFmtId="49" fontId="13" fillId="35" borderId="273" xfId="58" applyNumberFormat="1" applyFont="1" applyFill="1" applyBorder="1" applyAlignment="1">
      <alignment horizontal="center" vertical="center" wrapText="1"/>
      <protection/>
    </xf>
    <xf numFmtId="1" fontId="16" fillId="35" borderId="274" xfId="58" applyNumberFormat="1" applyFont="1" applyFill="1" applyBorder="1" applyAlignment="1">
      <alignment horizontal="center" vertical="center" wrapText="1"/>
      <protection/>
    </xf>
    <xf numFmtId="1" fontId="16" fillId="35" borderId="275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1" fontId="16" fillId="35" borderId="276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77" xfId="58" applyNumberFormat="1" applyFont="1" applyFill="1" applyBorder="1" applyAlignment="1">
      <alignment horizontal="center" vertical="center" wrapText="1"/>
      <protection/>
    </xf>
    <xf numFmtId="0" fontId="17" fillId="35" borderId="278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79" xfId="58" applyFont="1" applyFill="1" applyBorder="1" applyAlignment="1">
      <alignment horizontal="center"/>
      <protection/>
    </xf>
    <xf numFmtId="0" fontId="17" fillId="35" borderId="280" xfId="58" applyFont="1" applyFill="1" applyBorder="1" applyAlignment="1">
      <alignment horizontal="center"/>
      <protection/>
    </xf>
    <xf numFmtId="3" fontId="3" fillId="0" borderId="18" xfId="61" applyNumberFormat="1" applyFont="1" applyFill="1" applyBorder="1" applyAlignment="1">
      <alignment horizontal="right" vertical="center"/>
      <protection/>
    </xf>
    <xf numFmtId="3" fontId="3" fillId="0" borderId="16" xfId="61" applyNumberFormat="1" applyFont="1" applyFill="1" applyBorder="1" applyAlignment="1">
      <alignment vertical="center"/>
      <protection/>
    </xf>
    <xf numFmtId="3" fontId="6" fillId="36" borderId="0" xfId="61" applyNumberFormat="1" applyFont="1" applyFill="1" applyBorder="1" applyAlignment="1">
      <alignment vertical="center"/>
      <protection/>
    </xf>
    <xf numFmtId="3" fontId="3" fillId="0" borderId="18" xfId="61" applyNumberFormat="1" applyFont="1" applyFill="1" applyBorder="1" applyAlignment="1">
      <alignment vertical="center"/>
      <protection/>
    </xf>
    <xf numFmtId="3" fontId="3" fillId="0" borderId="16" xfId="61" applyNumberFormat="1" applyFont="1" applyFill="1" applyBorder="1" applyAlignment="1">
      <alignment horizontal="right" vertical="center"/>
      <protection/>
    </xf>
    <xf numFmtId="37" fontId="3" fillId="0" borderId="0" xfId="61" applyFont="1" applyFill="1" applyBorder="1" applyAlignment="1" applyProtection="1">
      <alignment vertical="center"/>
      <protection/>
    </xf>
    <xf numFmtId="37" fontId="3" fillId="0" borderId="18" xfId="61" applyFont="1" applyFill="1" applyBorder="1" applyAlignment="1" applyProtection="1">
      <alignment horizontal="right" vertical="center"/>
      <protection/>
    </xf>
    <xf numFmtId="37" fontId="3" fillId="0" borderId="16" xfId="61" applyFont="1" applyFill="1" applyBorder="1" applyAlignment="1" applyProtection="1">
      <alignment horizontal="right" vertical="center"/>
      <protection/>
    </xf>
    <xf numFmtId="37" fontId="3" fillId="0" borderId="17" xfId="61" applyFont="1" applyFill="1" applyBorder="1" applyAlignment="1" applyProtection="1">
      <alignment vertical="center"/>
      <protection/>
    </xf>
    <xf numFmtId="37" fontId="3" fillId="0" borderId="18" xfId="61" applyFont="1" applyFill="1" applyBorder="1" applyAlignment="1" applyProtection="1">
      <alignment vertical="center"/>
      <protection/>
    </xf>
    <xf numFmtId="37" fontId="3" fillId="0" borderId="71" xfId="61" applyFont="1" applyFill="1" applyBorder="1" applyAlignment="1" applyProtection="1">
      <alignment vertical="center"/>
      <protection/>
    </xf>
    <xf numFmtId="37" fontId="6" fillId="14" borderId="15" xfId="61" applyFont="1" applyFill="1" applyBorder="1" applyAlignment="1" applyProtection="1">
      <alignment vertical="center"/>
      <protection/>
    </xf>
    <xf numFmtId="37" fontId="6" fillId="34" borderId="15" xfId="61" applyFont="1" applyFill="1" applyBorder="1" applyAlignment="1">
      <alignment vertical="center"/>
      <protection/>
    </xf>
    <xf numFmtId="37" fontId="3" fillId="0" borderId="0" xfId="61" applyFont="1" applyAlignment="1">
      <alignment vertical="center"/>
      <protection/>
    </xf>
    <xf numFmtId="9" fontId="3" fillId="0" borderId="0" xfId="61" applyNumberFormat="1" applyFont="1">
      <alignment/>
      <protection/>
    </xf>
    <xf numFmtId="10" fontId="3" fillId="0" borderId="212" xfId="58" applyNumberFormat="1" applyFont="1" applyFill="1" applyBorder="1" applyAlignment="1">
      <alignment horizontal="right"/>
      <protection/>
    </xf>
    <xf numFmtId="0" fontId="6" fillId="0" borderId="126" xfId="58" applyFont="1" applyFill="1" applyBorder="1">
      <alignment/>
      <protection/>
    </xf>
    <xf numFmtId="0" fontId="6" fillId="0" borderId="281" xfId="58" applyFont="1" applyFill="1" applyBorder="1">
      <alignment/>
      <protection/>
    </xf>
    <xf numFmtId="3" fontId="6" fillId="0" borderId="127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3" fontId="6" fillId="0" borderId="129" xfId="58" applyNumberFormat="1" applyFont="1" applyFill="1" applyBorder="1">
      <alignment/>
      <protection/>
    </xf>
    <xf numFmtId="3" fontId="12" fillId="0" borderId="282" xfId="58" applyNumberFormat="1" applyFont="1" applyFill="1" applyBorder="1">
      <alignment/>
      <protection/>
    </xf>
    <xf numFmtId="10" fontId="6" fillId="0" borderId="283" xfId="58" applyNumberFormat="1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10" fontId="6" fillId="0" borderId="283" xfId="58" applyNumberFormat="1" applyFont="1" applyFill="1" applyBorder="1" applyAlignment="1">
      <alignment horizontal="right"/>
      <protection/>
    </xf>
    <xf numFmtId="10" fontId="6" fillId="0" borderId="284" xfId="58" applyNumberFormat="1" applyFont="1" applyFill="1" applyBorder="1" applyAlignment="1">
      <alignment horizontal="right"/>
      <protection/>
    </xf>
    <xf numFmtId="0" fontId="40" fillId="2" borderId="285" xfId="46" applyFont="1" applyFill="1" applyBorder="1" applyAlignment="1" applyProtection="1">
      <alignment horizontal="left" inden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519"/>
      <c r="C2" s="520"/>
    </row>
    <row r="3" spans="2:3" ht="21.75" customHeight="1">
      <c r="B3" s="521" t="s">
        <v>69</v>
      </c>
      <c r="C3" s="522"/>
    </row>
    <row r="4" spans="2:3" ht="18" customHeight="1">
      <c r="B4" s="523" t="s">
        <v>70</v>
      </c>
      <c r="C4" s="522"/>
    </row>
    <row r="5" spans="2:3" ht="18" customHeight="1">
      <c r="B5" s="524" t="s">
        <v>71</v>
      </c>
      <c r="C5" s="522"/>
    </row>
    <row r="6" spans="2:3" ht="9" customHeight="1">
      <c r="B6" s="521"/>
      <c r="C6" s="522"/>
    </row>
    <row r="7" spans="2:3" ht="3" customHeight="1">
      <c r="B7" s="525"/>
      <c r="C7" s="526"/>
    </row>
    <row r="8" spans="2:5" ht="24">
      <c r="B8" s="535" t="s">
        <v>158</v>
      </c>
      <c r="C8" s="536"/>
      <c r="E8" s="224"/>
    </row>
    <row r="9" spans="2:5" ht="23.25">
      <c r="B9" s="537" t="s">
        <v>36</v>
      </c>
      <c r="C9" s="538"/>
      <c r="E9" s="224"/>
    </row>
    <row r="10" spans="2:3" ht="18.75" customHeight="1">
      <c r="B10" s="539" t="s">
        <v>72</v>
      </c>
      <c r="C10" s="540"/>
    </row>
    <row r="11" spans="2:3" ht="4.5" customHeight="1" thickBot="1">
      <c r="B11" s="527"/>
      <c r="C11" s="528"/>
    </row>
    <row r="12" spans="2:3" ht="19.5" customHeight="1" thickBot="1" thickTop="1">
      <c r="B12" s="533" t="s">
        <v>73</v>
      </c>
      <c r="C12" s="534" t="s">
        <v>130</v>
      </c>
    </row>
    <row r="13" spans="2:3" ht="19.5" customHeight="1" thickTop="1">
      <c r="B13" s="225" t="s">
        <v>74</v>
      </c>
      <c r="C13" s="226" t="s">
        <v>75</v>
      </c>
    </row>
    <row r="14" spans="2:3" ht="19.5" customHeight="1">
      <c r="B14" s="529" t="s">
        <v>76</v>
      </c>
      <c r="C14" s="530" t="s">
        <v>77</v>
      </c>
    </row>
    <row r="15" spans="2:3" ht="19.5" customHeight="1">
      <c r="B15" s="227" t="s">
        <v>78</v>
      </c>
      <c r="C15" s="228" t="s">
        <v>79</v>
      </c>
    </row>
    <row r="16" spans="2:3" ht="19.5" customHeight="1">
      <c r="B16" s="529" t="s">
        <v>80</v>
      </c>
      <c r="C16" s="530" t="s">
        <v>81</v>
      </c>
    </row>
    <row r="17" spans="2:3" ht="19.5" customHeight="1">
      <c r="B17" s="227" t="s">
        <v>82</v>
      </c>
      <c r="C17" s="228" t="s">
        <v>83</v>
      </c>
    </row>
    <row r="18" spans="2:3" ht="19.5" customHeight="1">
      <c r="B18" s="529" t="s">
        <v>84</v>
      </c>
      <c r="C18" s="530" t="s">
        <v>85</v>
      </c>
    </row>
    <row r="19" spans="2:3" ht="19.5" customHeight="1">
      <c r="B19" s="227" t="s">
        <v>86</v>
      </c>
      <c r="C19" s="228" t="s">
        <v>87</v>
      </c>
    </row>
    <row r="20" spans="2:3" ht="19.5" customHeight="1">
      <c r="B20" s="529" t="s">
        <v>88</v>
      </c>
      <c r="C20" s="530" t="s">
        <v>89</v>
      </c>
    </row>
    <row r="21" spans="2:3" ht="19.5" customHeight="1">
      <c r="B21" s="227" t="s">
        <v>90</v>
      </c>
      <c r="C21" s="228" t="s">
        <v>91</v>
      </c>
    </row>
    <row r="22" spans="2:3" ht="19.5" customHeight="1">
      <c r="B22" s="529" t="s">
        <v>92</v>
      </c>
      <c r="C22" s="530" t="s">
        <v>93</v>
      </c>
    </row>
    <row r="23" spans="2:3" ht="20.25" customHeight="1">
      <c r="B23" s="227" t="s">
        <v>94</v>
      </c>
      <c r="C23" s="228" t="s">
        <v>95</v>
      </c>
    </row>
    <row r="24" spans="2:3" ht="20.25" customHeight="1">
      <c r="B24" s="529" t="s">
        <v>96</v>
      </c>
      <c r="C24" s="530" t="s">
        <v>97</v>
      </c>
    </row>
    <row r="25" spans="2:3" ht="20.25" customHeight="1">
      <c r="B25" s="227" t="s">
        <v>98</v>
      </c>
      <c r="C25" s="229" t="s">
        <v>99</v>
      </c>
    </row>
    <row r="26" spans="2:3" ht="20.25" customHeight="1">
      <c r="B26" s="529" t="s">
        <v>100</v>
      </c>
      <c r="C26" s="531" t="s">
        <v>101</v>
      </c>
    </row>
    <row r="27" spans="2:4" ht="20.25" customHeight="1">
      <c r="B27" s="227" t="s">
        <v>111</v>
      </c>
      <c r="C27" s="228" t="s">
        <v>123</v>
      </c>
      <c r="D27" s="254"/>
    </row>
    <row r="28" spans="2:4" ht="20.25" customHeight="1">
      <c r="B28" s="529" t="s">
        <v>112</v>
      </c>
      <c r="C28" s="530" t="s">
        <v>124</v>
      </c>
      <c r="D28" s="254"/>
    </row>
    <row r="29" spans="2:4" ht="20.25" customHeight="1">
      <c r="B29" s="227" t="s">
        <v>113</v>
      </c>
      <c r="C29" s="229" t="s">
        <v>125</v>
      </c>
      <c r="D29" s="254"/>
    </row>
    <row r="30" spans="2:4" ht="20.25" customHeight="1" thickBot="1">
      <c r="B30" s="532" t="s">
        <v>114</v>
      </c>
      <c r="C30" s="749" t="s">
        <v>126</v>
      </c>
      <c r="D30" s="254"/>
    </row>
    <row r="31" s="330" customFormat="1" ht="15" customHeight="1" thickTop="1"/>
    <row r="32" s="330" customFormat="1" ht="13.5">
      <c r="B32" s="331"/>
    </row>
    <row r="33" s="330" customFormat="1" ht="12.75"/>
    <row r="34" s="330" customFormat="1" ht="12.75"/>
    <row r="35" spans="1:3" ht="13.5">
      <c r="A35" s="247"/>
      <c r="B35" s="248" t="s">
        <v>131</v>
      </c>
      <c r="C35" s="247"/>
    </row>
    <row r="36" spans="1:3" ht="12.75">
      <c r="A36" s="247"/>
      <c r="B36" s="247" t="s">
        <v>132</v>
      </c>
      <c r="C36" s="247"/>
    </row>
    <row r="37" spans="1:3" ht="12.75">
      <c r="A37" s="247"/>
      <c r="B37" s="247"/>
      <c r="C37" s="247"/>
    </row>
    <row r="38" spans="1:3" ht="13.5">
      <c r="A38" s="247"/>
      <c r="B38" s="248" t="s">
        <v>133</v>
      </c>
      <c r="C38" s="247"/>
    </row>
    <row r="39" spans="1:3" ht="12.75">
      <c r="A39" s="247"/>
      <c r="B39" s="247" t="s">
        <v>134</v>
      </c>
      <c r="C39" s="247"/>
    </row>
    <row r="40" spans="1:3" ht="12.75">
      <c r="A40" s="247"/>
      <c r="B40" s="247"/>
      <c r="C40" s="247"/>
    </row>
    <row r="41" spans="1:3" ht="15">
      <c r="A41" s="247"/>
      <c r="B41" s="249" t="s">
        <v>102</v>
      </c>
      <c r="C41" s="247"/>
    </row>
    <row r="42" spans="1:3" ht="13.5">
      <c r="A42" s="247"/>
      <c r="B42" s="248" t="s">
        <v>135</v>
      </c>
      <c r="C42" s="247"/>
    </row>
    <row r="43" spans="1:3" ht="13.5">
      <c r="A43" s="247"/>
      <c r="B43" s="250" t="s">
        <v>103</v>
      </c>
      <c r="C43" s="247"/>
    </row>
    <row r="44" spans="1:3" ht="12.75">
      <c r="A44" s="247"/>
      <c r="B44" s="251" t="s">
        <v>104</v>
      </c>
      <c r="C44" s="247"/>
    </row>
    <row r="45" spans="1:3" ht="12.75">
      <c r="A45" s="247"/>
      <c r="B45" s="247"/>
      <c r="C45" s="247"/>
    </row>
    <row r="46" spans="1:3" ht="12.75">
      <c r="A46" s="247"/>
      <c r="B46" s="247"/>
      <c r="C46" s="2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8"/>
  <sheetViews>
    <sheetView showGridLines="0" zoomScale="88" zoomScaleNormal="88" zoomScalePageLayoutView="0" workbookViewId="0" topLeftCell="A1">
      <selection activeCell="M11" sqref="M11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57" t="s">
        <v>26</v>
      </c>
      <c r="O1" s="658"/>
      <c r="P1" s="658"/>
      <c r="Q1" s="659"/>
    </row>
    <row r="2" ht="3.75" customHeight="1" thickBot="1"/>
    <row r="3" spans="1:17" ht="24" customHeight="1" thickTop="1">
      <c r="A3" s="648" t="s">
        <v>49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50"/>
    </row>
    <row r="4" spans="1:17" ht="23.25" customHeight="1" thickBot="1">
      <c r="A4" s="654" t="s">
        <v>36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6"/>
    </row>
    <row r="5" spans="1:17" s="136" customFormat="1" ht="20.25" customHeight="1" thickBot="1">
      <c r="A5" s="665" t="s">
        <v>136</v>
      </c>
      <c r="B5" s="660" t="s">
        <v>34</v>
      </c>
      <c r="C5" s="661"/>
      <c r="D5" s="661"/>
      <c r="E5" s="661"/>
      <c r="F5" s="662"/>
      <c r="G5" s="662"/>
      <c r="H5" s="662"/>
      <c r="I5" s="663"/>
      <c r="J5" s="661" t="s">
        <v>33</v>
      </c>
      <c r="K5" s="661"/>
      <c r="L5" s="661"/>
      <c r="M5" s="661"/>
      <c r="N5" s="661"/>
      <c r="O5" s="661"/>
      <c r="P5" s="661"/>
      <c r="Q5" s="664"/>
    </row>
    <row r="6" spans="1:17" s="323" customFormat="1" ht="28.5" customHeight="1" thickBot="1">
      <c r="A6" s="666"/>
      <c r="B6" s="575" t="s">
        <v>154</v>
      </c>
      <c r="C6" s="585"/>
      <c r="D6" s="586"/>
      <c r="E6" s="581" t="s">
        <v>32</v>
      </c>
      <c r="F6" s="575" t="s">
        <v>155</v>
      </c>
      <c r="G6" s="585"/>
      <c r="H6" s="586"/>
      <c r="I6" s="583" t="s">
        <v>31</v>
      </c>
      <c r="J6" s="575" t="s">
        <v>156</v>
      </c>
      <c r="K6" s="585"/>
      <c r="L6" s="586"/>
      <c r="M6" s="581" t="s">
        <v>32</v>
      </c>
      <c r="N6" s="575" t="s">
        <v>157</v>
      </c>
      <c r="O6" s="585"/>
      <c r="P6" s="586"/>
      <c r="Q6" s="581" t="s">
        <v>31</v>
      </c>
    </row>
    <row r="7" spans="1:17" s="135" customFormat="1" ht="22.5" customHeight="1" thickBot="1">
      <c r="A7" s="667"/>
      <c r="B7" s="103" t="s">
        <v>20</v>
      </c>
      <c r="C7" s="100" t="s">
        <v>19</v>
      </c>
      <c r="D7" s="100" t="s">
        <v>15</v>
      </c>
      <c r="E7" s="582"/>
      <c r="F7" s="103" t="s">
        <v>20</v>
      </c>
      <c r="G7" s="101" t="s">
        <v>19</v>
      </c>
      <c r="H7" s="100" t="s">
        <v>15</v>
      </c>
      <c r="I7" s="584"/>
      <c r="J7" s="103" t="s">
        <v>20</v>
      </c>
      <c r="K7" s="100" t="s">
        <v>19</v>
      </c>
      <c r="L7" s="101" t="s">
        <v>15</v>
      </c>
      <c r="M7" s="582"/>
      <c r="N7" s="102" t="s">
        <v>20</v>
      </c>
      <c r="O7" s="101" t="s">
        <v>19</v>
      </c>
      <c r="P7" s="100" t="s">
        <v>15</v>
      </c>
      <c r="Q7" s="582"/>
    </row>
    <row r="8" spans="1:17" s="134" customFormat="1" ht="18" customHeight="1" thickBot="1">
      <c r="A8" s="462" t="s">
        <v>46</v>
      </c>
      <c r="B8" s="463">
        <f>SUM(B9:B56)</f>
        <v>11829.993999999999</v>
      </c>
      <c r="C8" s="464">
        <f>SUM(C9:C56)</f>
        <v>1191.2129999999997</v>
      </c>
      <c r="D8" s="464">
        <f aca="true" t="shared" si="0" ref="D8:D13">C8+B8</f>
        <v>13021.206999999999</v>
      </c>
      <c r="E8" s="496">
        <f aca="true" t="shared" si="1" ref="E8:E13">D8/$D$8</f>
        <v>1</v>
      </c>
      <c r="F8" s="464">
        <f>SUM(F9:F56)</f>
        <v>11421.194</v>
      </c>
      <c r="G8" s="464">
        <f>SUM(G9:G56)</f>
        <v>1857.0699999999993</v>
      </c>
      <c r="H8" s="464">
        <f aca="true" t="shared" si="2" ref="H8:H13">G8+F8</f>
        <v>13278.264</v>
      </c>
      <c r="I8" s="497">
        <f aca="true" t="shared" si="3" ref="I8:I13">(D8/H8-1)</f>
        <v>-0.01935923250208016</v>
      </c>
      <c r="J8" s="465">
        <f>SUM(J9:J56)</f>
        <v>11829.993999999999</v>
      </c>
      <c r="K8" s="464">
        <f>SUM(K9:K56)</f>
        <v>1191.2129999999997</v>
      </c>
      <c r="L8" s="464">
        <f aca="true" t="shared" si="4" ref="L8:L13">K8+J8</f>
        <v>13021.206999999999</v>
      </c>
      <c r="M8" s="496">
        <f aca="true" t="shared" si="5" ref="M8:M13">(L8/$L$8)</f>
        <v>1</v>
      </c>
      <c r="N8" s="464">
        <f>SUM(N9:N56)</f>
        <v>11421.194</v>
      </c>
      <c r="O8" s="464">
        <f>SUM(O9:O56)</f>
        <v>1857.0699999999993</v>
      </c>
      <c r="P8" s="464">
        <f aca="true" t="shared" si="6" ref="P8:P13">O8+N8</f>
        <v>13278.264</v>
      </c>
      <c r="Q8" s="498">
        <f aca="true" t="shared" si="7" ref="Q8:Q13">(L8/P8-1)</f>
        <v>-0.01935923250208016</v>
      </c>
    </row>
    <row r="9" spans="1:17" s="133" customFormat="1" ht="18" customHeight="1" thickTop="1">
      <c r="A9" s="466" t="s">
        <v>232</v>
      </c>
      <c r="B9" s="467">
        <v>1926.8580000000002</v>
      </c>
      <c r="C9" s="468">
        <v>59.315</v>
      </c>
      <c r="D9" s="468">
        <f t="shared" si="0"/>
        <v>1986.1730000000002</v>
      </c>
      <c r="E9" s="469">
        <f t="shared" si="1"/>
        <v>0.15253370904863123</v>
      </c>
      <c r="F9" s="470">
        <v>1489.048</v>
      </c>
      <c r="G9" s="468">
        <v>133.41400000000002</v>
      </c>
      <c r="H9" s="468">
        <f t="shared" si="2"/>
        <v>1622.462</v>
      </c>
      <c r="I9" s="471">
        <f t="shared" si="3"/>
        <v>0.22417227645393245</v>
      </c>
      <c r="J9" s="470">
        <v>1926.8580000000002</v>
      </c>
      <c r="K9" s="468">
        <v>59.315</v>
      </c>
      <c r="L9" s="468">
        <f t="shared" si="4"/>
        <v>1986.1730000000002</v>
      </c>
      <c r="M9" s="471">
        <f t="shared" si="5"/>
        <v>0.15253370904863123</v>
      </c>
      <c r="N9" s="470">
        <v>1489.048</v>
      </c>
      <c r="O9" s="468">
        <v>133.41400000000002</v>
      </c>
      <c r="P9" s="468">
        <f t="shared" si="6"/>
        <v>1622.462</v>
      </c>
      <c r="Q9" s="472">
        <f t="shared" si="7"/>
        <v>0.22417227645393245</v>
      </c>
    </row>
    <row r="10" spans="1:17" s="133" customFormat="1" ht="18" customHeight="1">
      <c r="A10" s="473" t="s">
        <v>235</v>
      </c>
      <c r="B10" s="474">
        <v>1560.413</v>
      </c>
      <c r="C10" s="475">
        <v>4.013999999999999</v>
      </c>
      <c r="D10" s="475">
        <f t="shared" si="0"/>
        <v>1564.427</v>
      </c>
      <c r="E10" s="476">
        <f t="shared" si="1"/>
        <v>0.12014454573988419</v>
      </c>
      <c r="F10" s="477">
        <v>1734.919</v>
      </c>
      <c r="G10" s="475">
        <v>6.237</v>
      </c>
      <c r="H10" s="475">
        <f t="shared" si="2"/>
        <v>1741.1560000000002</v>
      </c>
      <c r="I10" s="478">
        <f t="shared" si="3"/>
        <v>-0.1015009568355737</v>
      </c>
      <c r="J10" s="477">
        <v>1560.413</v>
      </c>
      <c r="K10" s="475">
        <v>4.013999999999999</v>
      </c>
      <c r="L10" s="475">
        <f t="shared" si="4"/>
        <v>1564.427</v>
      </c>
      <c r="M10" s="478">
        <f t="shared" si="5"/>
        <v>0.12014454573988419</v>
      </c>
      <c r="N10" s="477">
        <v>1734.919</v>
      </c>
      <c r="O10" s="475">
        <v>6.237</v>
      </c>
      <c r="P10" s="475">
        <f t="shared" si="6"/>
        <v>1741.1560000000002</v>
      </c>
      <c r="Q10" s="479">
        <f t="shared" si="7"/>
        <v>-0.1015009568355737</v>
      </c>
    </row>
    <row r="11" spans="1:17" s="133" customFormat="1" ht="18" customHeight="1">
      <c r="A11" s="473" t="s">
        <v>234</v>
      </c>
      <c r="B11" s="474">
        <v>1490.3400000000001</v>
      </c>
      <c r="C11" s="475">
        <v>4.272</v>
      </c>
      <c r="D11" s="475">
        <f t="shared" si="0"/>
        <v>1494.612</v>
      </c>
      <c r="E11" s="476">
        <f t="shared" si="1"/>
        <v>0.1147829076060307</v>
      </c>
      <c r="F11" s="477">
        <v>1430.944</v>
      </c>
      <c r="G11" s="475">
        <v>0.15000000000000002</v>
      </c>
      <c r="H11" s="475">
        <f t="shared" si="2"/>
        <v>1431.094</v>
      </c>
      <c r="I11" s="478">
        <f t="shared" si="3"/>
        <v>0.044384226333140875</v>
      </c>
      <c r="J11" s="477">
        <v>1490.3400000000001</v>
      </c>
      <c r="K11" s="475">
        <v>4.272</v>
      </c>
      <c r="L11" s="475">
        <f t="shared" si="4"/>
        <v>1494.612</v>
      </c>
      <c r="M11" s="478">
        <f t="shared" si="5"/>
        <v>0.1147829076060307</v>
      </c>
      <c r="N11" s="477">
        <v>1430.944</v>
      </c>
      <c r="O11" s="475">
        <v>0.15000000000000002</v>
      </c>
      <c r="P11" s="475">
        <f t="shared" si="6"/>
        <v>1431.094</v>
      </c>
      <c r="Q11" s="479">
        <f t="shared" si="7"/>
        <v>0.044384226333140875</v>
      </c>
    </row>
    <row r="12" spans="1:17" s="133" customFormat="1" ht="18" customHeight="1">
      <c r="A12" s="473" t="s">
        <v>250</v>
      </c>
      <c r="B12" s="474">
        <v>1331.583</v>
      </c>
      <c r="C12" s="475">
        <v>43.583</v>
      </c>
      <c r="D12" s="475">
        <f t="shared" si="0"/>
        <v>1375.1660000000002</v>
      </c>
      <c r="E12" s="476">
        <f t="shared" si="1"/>
        <v>0.10560971805455519</v>
      </c>
      <c r="F12" s="477">
        <v>1020.963</v>
      </c>
      <c r="G12" s="475">
        <v>275.267</v>
      </c>
      <c r="H12" s="475">
        <f t="shared" si="2"/>
        <v>1296.23</v>
      </c>
      <c r="I12" s="478">
        <f t="shared" si="3"/>
        <v>0.06089660014040721</v>
      </c>
      <c r="J12" s="477">
        <v>1331.583</v>
      </c>
      <c r="K12" s="475">
        <v>43.583</v>
      </c>
      <c r="L12" s="475">
        <f t="shared" si="4"/>
        <v>1375.1660000000002</v>
      </c>
      <c r="M12" s="478">
        <f t="shared" si="5"/>
        <v>0.10560971805455519</v>
      </c>
      <c r="N12" s="477">
        <v>1020.963</v>
      </c>
      <c r="O12" s="475">
        <v>275.267</v>
      </c>
      <c r="P12" s="475">
        <f t="shared" si="6"/>
        <v>1296.23</v>
      </c>
      <c r="Q12" s="479">
        <f t="shared" si="7"/>
        <v>0.06089660014040721</v>
      </c>
    </row>
    <row r="13" spans="1:17" s="133" customFormat="1" ht="18" customHeight="1">
      <c r="A13" s="473" t="s">
        <v>237</v>
      </c>
      <c r="B13" s="474">
        <v>940.869</v>
      </c>
      <c r="C13" s="475">
        <v>140.99800000000002</v>
      </c>
      <c r="D13" s="475">
        <f t="shared" si="0"/>
        <v>1081.867</v>
      </c>
      <c r="E13" s="476">
        <f t="shared" si="1"/>
        <v>0.08308500125986786</v>
      </c>
      <c r="F13" s="477">
        <v>750.961</v>
      </c>
      <c r="G13" s="475">
        <v>235.685</v>
      </c>
      <c r="H13" s="475">
        <f t="shared" si="2"/>
        <v>986.646</v>
      </c>
      <c r="I13" s="478">
        <f t="shared" si="3"/>
        <v>0.09650979175915175</v>
      </c>
      <c r="J13" s="477">
        <v>940.869</v>
      </c>
      <c r="K13" s="475">
        <v>140.99800000000002</v>
      </c>
      <c r="L13" s="475">
        <f t="shared" si="4"/>
        <v>1081.867</v>
      </c>
      <c r="M13" s="478">
        <f t="shared" si="5"/>
        <v>0.08308500125986786</v>
      </c>
      <c r="N13" s="477">
        <v>750.961</v>
      </c>
      <c r="O13" s="475">
        <v>235.685</v>
      </c>
      <c r="P13" s="475">
        <f t="shared" si="6"/>
        <v>986.646</v>
      </c>
      <c r="Q13" s="479">
        <f t="shared" si="7"/>
        <v>0.09650979175915175</v>
      </c>
    </row>
    <row r="14" spans="1:17" s="133" customFormat="1" ht="18" customHeight="1">
      <c r="A14" s="473" t="s">
        <v>233</v>
      </c>
      <c r="B14" s="474">
        <v>614.025</v>
      </c>
      <c r="C14" s="475">
        <v>0.7999999999999999</v>
      </c>
      <c r="D14" s="475">
        <f aca="true" t="shared" si="8" ref="D14:D37">C14+B14</f>
        <v>614.8249999999999</v>
      </c>
      <c r="E14" s="476">
        <f aca="true" t="shared" si="9" ref="E14:E37">D14/$D$8</f>
        <v>0.04721720497953838</v>
      </c>
      <c r="F14" s="477">
        <v>583.2</v>
      </c>
      <c r="G14" s="475">
        <v>1.425</v>
      </c>
      <c r="H14" s="475">
        <f aca="true" t="shared" si="10" ref="H14:H37">G14+F14</f>
        <v>584.625</v>
      </c>
      <c r="I14" s="478">
        <f aca="true" t="shared" si="11" ref="I14:I37">(D14/H14-1)</f>
        <v>0.0516570451143894</v>
      </c>
      <c r="J14" s="477">
        <v>614.025</v>
      </c>
      <c r="K14" s="475">
        <v>0.7999999999999999</v>
      </c>
      <c r="L14" s="475">
        <f aca="true" t="shared" si="12" ref="L14:L37">K14+J14</f>
        <v>614.8249999999999</v>
      </c>
      <c r="M14" s="478">
        <f aca="true" t="shared" si="13" ref="M14:M37">(L14/$L$8)</f>
        <v>0.04721720497953838</v>
      </c>
      <c r="N14" s="477">
        <v>583.2</v>
      </c>
      <c r="O14" s="475">
        <v>1.425</v>
      </c>
      <c r="P14" s="475">
        <f aca="true" t="shared" si="14" ref="P14:P37">O14+N14</f>
        <v>584.625</v>
      </c>
      <c r="Q14" s="479">
        <f aca="true" t="shared" si="15" ref="Q14:Q37">(L14/P14-1)</f>
        <v>0.0516570451143894</v>
      </c>
    </row>
    <row r="15" spans="1:17" s="133" customFormat="1" ht="18" customHeight="1">
      <c r="A15" s="473" t="s">
        <v>240</v>
      </c>
      <c r="B15" s="474">
        <v>313.288</v>
      </c>
      <c r="C15" s="475">
        <v>0.52</v>
      </c>
      <c r="D15" s="475">
        <f>C15+B15</f>
        <v>313.808</v>
      </c>
      <c r="E15" s="476">
        <f>D15/$D$8</f>
        <v>0.024099762794647227</v>
      </c>
      <c r="F15" s="477">
        <v>335.087</v>
      </c>
      <c r="G15" s="475">
        <v>1.908</v>
      </c>
      <c r="H15" s="475">
        <f>G15+F15</f>
        <v>336.995</v>
      </c>
      <c r="I15" s="478">
        <f>(D15/H15-1)</f>
        <v>-0.06880517515096662</v>
      </c>
      <c r="J15" s="477">
        <v>313.288</v>
      </c>
      <c r="K15" s="475">
        <v>0.52</v>
      </c>
      <c r="L15" s="475">
        <f>K15+J15</f>
        <v>313.808</v>
      </c>
      <c r="M15" s="478">
        <f>(L15/$L$8)</f>
        <v>0.024099762794647227</v>
      </c>
      <c r="N15" s="477">
        <v>335.087</v>
      </c>
      <c r="O15" s="475">
        <v>1.908</v>
      </c>
      <c r="P15" s="475">
        <f>O15+N15</f>
        <v>336.995</v>
      </c>
      <c r="Q15" s="479">
        <f>(L15/P15-1)</f>
        <v>-0.06880517515096662</v>
      </c>
    </row>
    <row r="16" spans="1:17" s="133" customFormat="1" ht="18" customHeight="1">
      <c r="A16" s="473" t="s">
        <v>238</v>
      </c>
      <c r="B16" s="474">
        <v>273.014</v>
      </c>
      <c r="C16" s="475">
        <v>0.615</v>
      </c>
      <c r="D16" s="475">
        <f t="shared" si="8"/>
        <v>273.629</v>
      </c>
      <c r="E16" s="476">
        <f t="shared" si="9"/>
        <v>0.021014104145644873</v>
      </c>
      <c r="F16" s="477">
        <v>288.98900000000003</v>
      </c>
      <c r="G16" s="475">
        <v>9.305</v>
      </c>
      <c r="H16" s="475">
        <f t="shared" si="10"/>
        <v>298.29400000000004</v>
      </c>
      <c r="I16" s="478">
        <f t="shared" si="11"/>
        <v>-0.08268687938745001</v>
      </c>
      <c r="J16" s="477">
        <v>273.014</v>
      </c>
      <c r="K16" s="475">
        <v>0.615</v>
      </c>
      <c r="L16" s="475">
        <f t="shared" si="12"/>
        <v>273.629</v>
      </c>
      <c r="M16" s="478">
        <f t="shared" si="13"/>
        <v>0.021014104145644873</v>
      </c>
      <c r="N16" s="477">
        <v>288.98900000000003</v>
      </c>
      <c r="O16" s="475">
        <v>9.305</v>
      </c>
      <c r="P16" s="475">
        <f t="shared" si="14"/>
        <v>298.29400000000004</v>
      </c>
      <c r="Q16" s="479">
        <f t="shared" si="15"/>
        <v>-0.08268687938745001</v>
      </c>
    </row>
    <row r="17" spans="1:17" s="133" customFormat="1" ht="18" customHeight="1">
      <c r="A17" s="473" t="s">
        <v>247</v>
      </c>
      <c r="B17" s="474">
        <v>220.879</v>
      </c>
      <c r="C17" s="475">
        <v>32.655</v>
      </c>
      <c r="D17" s="475">
        <f aca="true" t="shared" si="16" ref="D17:D25">C17+B17</f>
        <v>253.534</v>
      </c>
      <c r="E17" s="476">
        <f aca="true" t="shared" si="17" ref="E17:E25">D17/$D$8</f>
        <v>0.019470852433265212</v>
      </c>
      <c r="F17" s="477">
        <v>125.999</v>
      </c>
      <c r="G17" s="475">
        <v>49.565999999999995</v>
      </c>
      <c r="H17" s="475">
        <f aca="true" t="shared" si="18" ref="H17:H25">G17+F17</f>
        <v>175.565</v>
      </c>
      <c r="I17" s="478">
        <f aca="true" t="shared" si="19" ref="I17:I25">(D17/H17-1)</f>
        <v>0.4441033235553784</v>
      </c>
      <c r="J17" s="477">
        <v>220.879</v>
      </c>
      <c r="K17" s="475">
        <v>32.655</v>
      </c>
      <c r="L17" s="475">
        <f aca="true" t="shared" si="20" ref="L17:L25">K17+J17</f>
        <v>253.534</v>
      </c>
      <c r="M17" s="478">
        <f aca="true" t="shared" si="21" ref="M17:M25">(L17/$L$8)</f>
        <v>0.019470852433265212</v>
      </c>
      <c r="N17" s="477">
        <v>125.999</v>
      </c>
      <c r="O17" s="475">
        <v>49.565999999999995</v>
      </c>
      <c r="P17" s="475">
        <f aca="true" t="shared" si="22" ref="P17:P25">O17+N17</f>
        <v>175.565</v>
      </c>
      <c r="Q17" s="479">
        <f aca="true" t="shared" si="23" ref="Q17:Q25">(L17/P17-1)</f>
        <v>0.4441033235553784</v>
      </c>
    </row>
    <row r="18" spans="1:17" s="133" customFormat="1" ht="18" customHeight="1">
      <c r="A18" s="473" t="s">
        <v>242</v>
      </c>
      <c r="B18" s="474">
        <v>241.34300000000002</v>
      </c>
      <c r="C18" s="475">
        <v>2.314</v>
      </c>
      <c r="D18" s="475">
        <f t="shared" si="16"/>
        <v>243.657</v>
      </c>
      <c r="E18" s="476">
        <f t="shared" si="17"/>
        <v>0.018712320601308313</v>
      </c>
      <c r="F18" s="477">
        <v>288.703</v>
      </c>
      <c r="G18" s="475">
        <v>0.865</v>
      </c>
      <c r="H18" s="475">
        <f t="shared" si="18"/>
        <v>289.568</v>
      </c>
      <c r="I18" s="478">
        <f t="shared" si="19"/>
        <v>-0.1585499778981102</v>
      </c>
      <c r="J18" s="477">
        <v>241.34300000000002</v>
      </c>
      <c r="K18" s="475">
        <v>2.314</v>
      </c>
      <c r="L18" s="475">
        <f t="shared" si="20"/>
        <v>243.657</v>
      </c>
      <c r="M18" s="478">
        <f t="shared" si="21"/>
        <v>0.018712320601308313</v>
      </c>
      <c r="N18" s="477">
        <v>288.703</v>
      </c>
      <c r="O18" s="475">
        <v>0.865</v>
      </c>
      <c r="P18" s="475">
        <f t="shared" si="22"/>
        <v>289.568</v>
      </c>
      <c r="Q18" s="479">
        <f t="shared" si="23"/>
        <v>-0.1585499778981102</v>
      </c>
    </row>
    <row r="19" spans="1:17" s="133" customFormat="1" ht="18" customHeight="1">
      <c r="A19" s="473" t="s">
        <v>236</v>
      </c>
      <c r="B19" s="474">
        <v>241.868</v>
      </c>
      <c r="C19" s="475">
        <v>0.901</v>
      </c>
      <c r="D19" s="475">
        <f t="shared" si="16"/>
        <v>242.769</v>
      </c>
      <c r="E19" s="476">
        <f t="shared" si="17"/>
        <v>0.018644124158382555</v>
      </c>
      <c r="F19" s="477">
        <v>315.912</v>
      </c>
      <c r="G19" s="475">
        <v>1.282</v>
      </c>
      <c r="H19" s="475">
        <f t="shared" si="18"/>
        <v>317.19399999999996</v>
      </c>
      <c r="I19" s="478">
        <f t="shared" si="19"/>
        <v>-0.23463558579292154</v>
      </c>
      <c r="J19" s="477">
        <v>241.868</v>
      </c>
      <c r="K19" s="475">
        <v>0.901</v>
      </c>
      <c r="L19" s="475">
        <f t="shared" si="20"/>
        <v>242.769</v>
      </c>
      <c r="M19" s="478">
        <f t="shared" si="21"/>
        <v>0.018644124158382555</v>
      </c>
      <c r="N19" s="477">
        <v>315.912</v>
      </c>
      <c r="O19" s="475">
        <v>1.282</v>
      </c>
      <c r="P19" s="475">
        <f t="shared" si="22"/>
        <v>317.19399999999996</v>
      </c>
      <c r="Q19" s="479">
        <f t="shared" si="23"/>
        <v>-0.23463558579292154</v>
      </c>
    </row>
    <row r="20" spans="1:17" s="133" customFormat="1" ht="18" customHeight="1">
      <c r="A20" s="473" t="s">
        <v>243</v>
      </c>
      <c r="B20" s="474">
        <v>227.885</v>
      </c>
      <c r="C20" s="475">
        <v>0.16</v>
      </c>
      <c r="D20" s="475">
        <f t="shared" si="16"/>
        <v>228.045</v>
      </c>
      <c r="E20" s="476">
        <f t="shared" si="17"/>
        <v>0.017513353408789217</v>
      </c>
      <c r="F20" s="477">
        <v>327.961</v>
      </c>
      <c r="G20" s="475"/>
      <c r="H20" s="475">
        <f t="shared" si="18"/>
        <v>327.961</v>
      </c>
      <c r="I20" s="478">
        <f t="shared" si="19"/>
        <v>-0.3046581758196859</v>
      </c>
      <c r="J20" s="477">
        <v>227.885</v>
      </c>
      <c r="K20" s="475">
        <v>0.16</v>
      </c>
      <c r="L20" s="475">
        <f t="shared" si="20"/>
        <v>228.045</v>
      </c>
      <c r="M20" s="478">
        <f t="shared" si="21"/>
        <v>0.017513353408789217</v>
      </c>
      <c r="N20" s="477">
        <v>327.961</v>
      </c>
      <c r="O20" s="475"/>
      <c r="P20" s="475">
        <f t="shared" si="22"/>
        <v>327.961</v>
      </c>
      <c r="Q20" s="479">
        <f t="shared" si="23"/>
        <v>-0.3046581758196859</v>
      </c>
    </row>
    <row r="21" spans="1:17" s="133" customFormat="1" ht="18" customHeight="1">
      <c r="A21" s="473" t="s">
        <v>244</v>
      </c>
      <c r="B21" s="474">
        <v>136.02</v>
      </c>
      <c r="C21" s="475">
        <v>39.185</v>
      </c>
      <c r="D21" s="475">
        <f t="shared" si="16"/>
        <v>175.205</v>
      </c>
      <c r="E21" s="476">
        <f t="shared" si="17"/>
        <v>0.013455357863522178</v>
      </c>
      <c r="F21" s="477">
        <v>73.16300000000001</v>
      </c>
      <c r="G21" s="475">
        <v>37.76199999999999</v>
      </c>
      <c r="H21" s="475">
        <f t="shared" si="18"/>
        <v>110.92500000000001</v>
      </c>
      <c r="I21" s="478">
        <f t="shared" si="19"/>
        <v>0.579490646833446</v>
      </c>
      <c r="J21" s="477">
        <v>136.02</v>
      </c>
      <c r="K21" s="475">
        <v>39.185</v>
      </c>
      <c r="L21" s="475">
        <f t="shared" si="20"/>
        <v>175.205</v>
      </c>
      <c r="M21" s="478">
        <f t="shared" si="21"/>
        <v>0.013455357863522178</v>
      </c>
      <c r="N21" s="477">
        <v>73.16300000000001</v>
      </c>
      <c r="O21" s="475">
        <v>37.76199999999999</v>
      </c>
      <c r="P21" s="475">
        <f t="shared" si="22"/>
        <v>110.92500000000001</v>
      </c>
      <c r="Q21" s="479">
        <f t="shared" si="23"/>
        <v>0.579490646833446</v>
      </c>
    </row>
    <row r="22" spans="1:17" s="133" customFormat="1" ht="18" customHeight="1">
      <c r="A22" s="473" t="s">
        <v>241</v>
      </c>
      <c r="B22" s="474">
        <v>152.136</v>
      </c>
      <c r="C22" s="475">
        <v>0</v>
      </c>
      <c r="D22" s="475">
        <f t="shared" si="16"/>
        <v>152.136</v>
      </c>
      <c r="E22" s="476">
        <f t="shared" si="17"/>
        <v>0.011683709505578094</v>
      </c>
      <c r="F22" s="477">
        <v>153.96800000000002</v>
      </c>
      <c r="G22" s="475">
        <v>3.6149999999999998</v>
      </c>
      <c r="H22" s="475">
        <f t="shared" si="18"/>
        <v>157.58300000000003</v>
      </c>
      <c r="I22" s="478">
        <f t="shared" si="19"/>
        <v>-0.03456591129753861</v>
      </c>
      <c r="J22" s="477">
        <v>152.136</v>
      </c>
      <c r="K22" s="475"/>
      <c r="L22" s="475">
        <f t="shared" si="20"/>
        <v>152.136</v>
      </c>
      <c r="M22" s="478">
        <f t="shared" si="21"/>
        <v>0.011683709505578094</v>
      </c>
      <c r="N22" s="477">
        <v>153.96800000000002</v>
      </c>
      <c r="O22" s="475">
        <v>3.6149999999999998</v>
      </c>
      <c r="P22" s="475">
        <f t="shared" si="22"/>
        <v>157.58300000000003</v>
      </c>
      <c r="Q22" s="479">
        <f t="shared" si="23"/>
        <v>-0.03456591129753861</v>
      </c>
    </row>
    <row r="23" spans="1:17" s="133" customFormat="1" ht="18" customHeight="1">
      <c r="A23" s="473" t="s">
        <v>274</v>
      </c>
      <c r="B23" s="474">
        <v>142.12500000000003</v>
      </c>
      <c r="C23" s="475">
        <v>4.918</v>
      </c>
      <c r="D23" s="475">
        <f t="shared" si="16"/>
        <v>147.04300000000003</v>
      </c>
      <c r="E23" s="476">
        <f t="shared" si="17"/>
        <v>0.011292578330104119</v>
      </c>
      <c r="F23" s="477">
        <v>56.2</v>
      </c>
      <c r="G23" s="475">
        <v>1.562</v>
      </c>
      <c r="H23" s="475">
        <f t="shared" si="18"/>
        <v>57.762</v>
      </c>
      <c r="I23" s="478">
        <f t="shared" si="19"/>
        <v>1.545670163775493</v>
      </c>
      <c r="J23" s="477">
        <v>142.12500000000003</v>
      </c>
      <c r="K23" s="475">
        <v>4.918</v>
      </c>
      <c r="L23" s="475">
        <f t="shared" si="20"/>
        <v>147.04300000000003</v>
      </c>
      <c r="M23" s="478">
        <f t="shared" si="21"/>
        <v>0.011292578330104119</v>
      </c>
      <c r="N23" s="477">
        <v>56.2</v>
      </c>
      <c r="O23" s="475">
        <v>1.562</v>
      </c>
      <c r="P23" s="475">
        <f t="shared" si="22"/>
        <v>57.762</v>
      </c>
      <c r="Q23" s="479">
        <f t="shared" si="23"/>
        <v>1.545670163775493</v>
      </c>
    </row>
    <row r="24" spans="1:17" s="133" customFormat="1" ht="18" customHeight="1">
      <c r="A24" s="473" t="s">
        <v>256</v>
      </c>
      <c r="B24" s="474">
        <v>124.253</v>
      </c>
      <c r="C24" s="475">
        <v>0</v>
      </c>
      <c r="D24" s="475">
        <f t="shared" si="16"/>
        <v>124.253</v>
      </c>
      <c r="E24" s="476">
        <f t="shared" si="17"/>
        <v>0.009542356557268462</v>
      </c>
      <c r="F24" s="477">
        <v>139.78</v>
      </c>
      <c r="G24" s="475"/>
      <c r="H24" s="475">
        <f t="shared" si="18"/>
        <v>139.78</v>
      </c>
      <c r="I24" s="478">
        <f t="shared" si="19"/>
        <v>-0.1110816998139934</v>
      </c>
      <c r="J24" s="477">
        <v>124.253</v>
      </c>
      <c r="K24" s="475"/>
      <c r="L24" s="475">
        <f t="shared" si="20"/>
        <v>124.253</v>
      </c>
      <c r="M24" s="478">
        <f t="shared" si="21"/>
        <v>0.009542356557268462</v>
      </c>
      <c r="N24" s="477">
        <v>139.78</v>
      </c>
      <c r="O24" s="475"/>
      <c r="P24" s="475">
        <f t="shared" si="22"/>
        <v>139.78</v>
      </c>
      <c r="Q24" s="479">
        <f t="shared" si="23"/>
        <v>-0.1110816998139934</v>
      </c>
    </row>
    <row r="25" spans="1:17" s="133" customFormat="1" ht="18" customHeight="1">
      <c r="A25" s="473" t="s">
        <v>245</v>
      </c>
      <c r="B25" s="474">
        <v>121.661</v>
      </c>
      <c r="C25" s="475">
        <v>0</v>
      </c>
      <c r="D25" s="475">
        <f t="shared" si="16"/>
        <v>121.661</v>
      </c>
      <c r="E25" s="476">
        <f t="shared" si="17"/>
        <v>0.00934329666980949</v>
      </c>
      <c r="F25" s="477">
        <v>267.897</v>
      </c>
      <c r="G25" s="475"/>
      <c r="H25" s="475">
        <f t="shared" si="18"/>
        <v>267.897</v>
      </c>
      <c r="I25" s="478">
        <f t="shared" si="19"/>
        <v>-0.5458665083968839</v>
      </c>
      <c r="J25" s="477">
        <v>121.661</v>
      </c>
      <c r="K25" s="475"/>
      <c r="L25" s="475">
        <f t="shared" si="20"/>
        <v>121.661</v>
      </c>
      <c r="M25" s="478">
        <f t="shared" si="21"/>
        <v>0.00934329666980949</v>
      </c>
      <c r="N25" s="477">
        <v>267.897</v>
      </c>
      <c r="O25" s="475"/>
      <c r="P25" s="475">
        <f t="shared" si="22"/>
        <v>267.897</v>
      </c>
      <c r="Q25" s="479">
        <f t="shared" si="23"/>
        <v>-0.5458665083968839</v>
      </c>
    </row>
    <row r="26" spans="1:17" s="133" customFormat="1" ht="18" customHeight="1">
      <c r="A26" s="473" t="s">
        <v>253</v>
      </c>
      <c r="B26" s="474">
        <v>113.498</v>
      </c>
      <c r="C26" s="475">
        <v>0</v>
      </c>
      <c r="D26" s="475">
        <f>C26+B26</f>
        <v>113.498</v>
      </c>
      <c r="E26" s="476">
        <f>D26/$D$8</f>
        <v>0.008716396260346681</v>
      </c>
      <c r="F26" s="477">
        <v>131.871</v>
      </c>
      <c r="G26" s="475">
        <v>0.08</v>
      </c>
      <c r="H26" s="475">
        <f>G26+F26</f>
        <v>131.95100000000002</v>
      </c>
      <c r="I26" s="478">
        <f>(D26/H26-1)</f>
        <v>-0.1398473675834212</v>
      </c>
      <c r="J26" s="477">
        <v>113.498</v>
      </c>
      <c r="K26" s="475"/>
      <c r="L26" s="475">
        <f>K26+J26</f>
        <v>113.498</v>
      </c>
      <c r="M26" s="478">
        <f>(L26/$L$8)</f>
        <v>0.008716396260346681</v>
      </c>
      <c r="N26" s="477">
        <v>131.871</v>
      </c>
      <c r="O26" s="475">
        <v>0.08</v>
      </c>
      <c r="P26" s="475">
        <f>O26+N26</f>
        <v>131.95100000000002</v>
      </c>
      <c r="Q26" s="479">
        <f>(L26/P26-1)</f>
        <v>-0.1398473675834212</v>
      </c>
    </row>
    <row r="27" spans="1:17" s="133" customFormat="1" ht="18" customHeight="1">
      <c r="A27" s="473" t="s">
        <v>249</v>
      </c>
      <c r="B27" s="474">
        <v>109.306</v>
      </c>
      <c r="C27" s="475">
        <v>0.6200000000000001</v>
      </c>
      <c r="D27" s="475">
        <f>C27+B27</f>
        <v>109.926</v>
      </c>
      <c r="E27" s="476">
        <f>D27/$D$8</f>
        <v>0.008442074532721892</v>
      </c>
      <c r="F27" s="477">
        <v>103.059</v>
      </c>
      <c r="G27" s="475"/>
      <c r="H27" s="475">
        <f>G27+F27</f>
        <v>103.059</v>
      </c>
      <c r="I27" s="478">
        <f>(D27/H27-1)</f>
        <v>0.0666317352196315</v>
      </c>
      <c r="J27" s="477">
        <v>109.306</v>
      </c>
      <c r="K27" s="475">
        <v>0.6200000000000001</v>
      </c>
      <c r="L27" s="475">
        <f>K27+J27</f>
        <v>109.926</v>
      </c>
      <c r="M27" s="478">
        <f>(L27/$L$8)</f>
        <v>0.008442074532721892</v>
      </c>
      <c r="N27" s="477">
        <v>103.059</v>
      </c>
      <c r="O27" s="475"/>
      <c r="P27" s="475">
        <f>O27+N27</f>
        <v>103.059</v>
      </c>
      <c r="Q27" s="479">
        <f>(L27/P27-1)</f>
        <v>0.0666317352196315</v>
      </c>
    </row>
    <row r="28" spans="1:17" s="133" customFormat="1" ht="18" customHeight="1">
      <c r="A28" s="473" t="s">
        <v>261</v>
      </c>
      <c r="B28" s="474">
        <v>57.195</v>
      </c>
      <c r="C28" s="475">
        <v>0</v>
      </c>
      <c r="D28" s="475">
        <f t="shared" si="8"/>
        <v>57.195</v>
      </c>
      <c r="E28" s="476">
        <f t="shared" si="9"/>
        <v>0.004392449947228395</v>
      </c>
      <c r="F28" s="477">
        <v>61.481</v>
      </c>
      <c r="G28" s="475">
        <v>4.095000000000001</v>
      </c>
      <c r="H28" s="475">
        <f t="shared" si="10"/>
        <v>65.57600000000001</v>
      </c>
      <c r="I28" s="478">
        <f t="shared" si="11"/>
        <v>-0.12780590459924368</v>
      </c>
      <c r="J28" s="477">
        <v>57.195</v>
      </c>
      <c r="K28" s="475"/>
      <c r="L28" s="475">
        <f t="shared" si="12"/>
        <v>57.195</v>
      </c>
      <c r="M28" s="478">
        <f t="shared" si="13"/>
        <v>0.004392449947228395</v>
      </c>
      <c r="N28" s="477">
        <v>61.481</v>
      </c>
      <c r="O28" s="475">
        <v>4.095000000000001</v>
      </c>
      <c r="P28" s="475">
        <f t="shared" si="14"/>
        <v>65.57600000000001</v>
      </c>
      <c r="Q28" s="479">
        <f t="shared" si="15"/>
        <v>-0.12780590459924368</v>
      </c>
    </row>
    <row r="29" spans="1:17" s="133" customFormat="1" ht="18" customHeight="1">
      <c r="A29" s="473" t="s">
        <v>239</v>
      </c>
      <c r="B29" s="474">
        <v>46.065999999999995</v>
      </c>
      <c r="C29" s="475">
        <v>0.25</v>
      </c>
      <c r="D29" s="475">
        <f t="shared" si="8"/>
        <v>46.315999999999995</v>
      </c>
      <c r="E29" s="476">
        <f t="shared" si="9"/>
        <v>0.0035569667235917533</v>
      </c>
      <c r="F29" s="477">
        <v>54.299</v>
      </c>
      <c r="G29" s="475"/>
      <c r="H29" s="475">
        <f t="shared" si="10"/>
        <v>54.299</v>
      </c>
      <c r="I29" s="478">
        <f t="shared" si="11"/>
        <v>-0.14701928212305948</v>
      </c>
      <c r="J29" s="477">
        <v>46.065999999999995</v>
      </c>
      <c r="K29" s="475">
        <v>0.25</v>
      </c>
      <c r="L29" s="475">
        <f t="shared" si="12"/>
        <v>46.315999999999995</v>
      </c>
      <c r="M29" s="478">
        <f t="shared" si="13"/>
        <v>0.0035569667235917533</v>
      </c>
      <c r="N29" s="477">
        <v>54.299</v>
      </c>
      <c r="O29" s="475"/>
      <c r="P29" s="475">
        <f t="shared" si="14"/>
        <v>54.299</v>
      </c>
      <c r="Q29" s="479">
        <f t="shared" si="15"/>
        <v>-0.14701928212305948</v>
      </c>
    </row>
    <row r="30" spans="1:17" s="133" customFormat="1" ht="18" customHeight="1">
      <c r="A30" s="473" t="s">
        <v>267</v>
      </c>
      <c r="B30" s="474">
        <v>39.511</v>
      </c>
      <c r="C30" s="475">
        <v>0</v>
      </c>
      <c r="D30" s="475">
        <f t="shared" si="8"/>
        <v>39.511</v>
      </c>
      <c r="E30" s="476">
        <f t="shared" si="9"/>
        <v>0.00303435772121586</v>
      </c>
      <c r="F30" s="477">
        <v>27.903</v>
      </c>
      <c r="G30" s="475">
        <v>3.512</v>
      </c>
      <c r="H30" s="475">
        <f t="shared" si="10"/>
        <v>31.415</v>
      </c>
      <c r="I30" s="478">
        <f t="shared" si="11"/>
        <v>0.2577112844182716</v>
      </c>
      <c r="J30" s="477">
        <v>39.511</v>
      </c>
      <c r="K30" s="475"/>
      <c r="L30" s="475">
        <f t="shared" si="12"/>
        <v>39.511</v>
      </c>
      <c r="M30" s="478">
        <f t="shared" si="13"/>
        <v>0.00303435772121586</v>
      </c>
      <c r="N30" s="477">
        <v>27.903</v>
      </c>
      <c r="O30" s="475">
        <v>3.512</v>
      </c>
      <c r="P30" s="475">
        <f t="shared" si="14"/>
        <v>31.415</v>
      </c>
      <c r="Q30" s="479">
        <f t="shared" si="15"/>
        <v>0.2577112844182716</v>
      </c>
    </row>
    <row r="31" spans="1:17" s="133" customFormat="1" ht="18" customHeight="1">
      <c r="A31" s="473" t="s">
        <v>273</v>
      </c>
      <c r="B31" s="474">
        <v>10.663</v>
      </c>
      <c r="C31" s="475">
        <v>25.625</v>
      </c>
      <c r="D31" s="475">
        <f t="shared" si="8"/>
        <v>36.288</v>
      </c>
      <c r="E31" s="476">
        <f t="shared" si="9"/>
        <v>0.002786838424425631</v>
      </c>
      <c r="F31" s="477">
        <v>10.131</v>
      </c>
      <c r="G31" s="475">
        <v>29.416</v>
      </c>
      <c r="H31" s="475">
        <f t="shared" si="10"/>
        <v>39.547</v>
      </c>
      <c r="I31" s="478">
        <f t="shared" si="11"/>
        <v>-0.08240827369964854</v>
      </c>
      <c r="J31" s="477">
        <v>10.663</v>
      </c>
      <c r="K31" s="475">
        <v>25.625</v>
      </c>
      <c r="L31" s="475">
        <f t="shared" si="12"/>
        <v>36.288</v>
      </c>
      <c r="M31" s="478">
        <f t="shared" si="13"/>
        <v>0.002786838424425631</v>
      </c>
      <c r="N31" s="477">
        <v>10.131</v>
      </c>
      <c r="O31" s="475">
        <v>29.416</v>
      </c>
      <c r="P31" s="475">
        <f t="shared" si="14"/>
        <v>39.547</v>
      </c>
      <c r="Q31" s="479">
        <f t="shared" si="15"/>
        <v>-0.08240827369964854</v>
      </c>
    </row>
    <row r="32" spans="1:17" s="133" customFormat="1" ht="18" customHeight="1">
      <c r="A32" s="473" t="s">
        <v>254</v>
      </c>
      <c r="B32" s="474">
        <v>34.615</v>
      </c>
      <c r="C32" s="475">
        <v>0</v>
      </c>
      <c r="D32" s="475">
        <f t="shared" si="8"/>
        <v>34.615</v>
      </c>
      <c r="E32" s="476">
        <f t="shared" si="9"/>
        <v>0.002658355711571132</v>
      </c>
      <c r="F32" s="477">
        <v>45.786</v>
      </c>
      <c r="G32" s="475"/>
      <c r="H32" s="475">
        <f t="shared" si="10"/>
        <v>45.786</v>
      </c>
      <c r="I32" s="478">
        <f t="shared" si="11"/>
        <v>-0.24398287686192288</v>
      </c>
      <c r="J32" s="477">
        <v>34.615</v>
      </c>
      <c r="K32" s="475"/>
      <c r="L32" s="475">
        <f t="shared" si="12"/>
        <v>34.615</v>
      </c>
      <c r="M32" s="478">
        <f t="shared" si="13"/>
        <v>0.002658355711571132</v>
      </c>
      <c r="N32" s="477">
        <v>45.786</v>
      </c>
      <c r="O32" s="475"/>
      <c r="P32" s="475">
        <f t="shared" si="14"/>
        <v>45.786</v>
      </c>
      <c r="Q32" s="479">
        <f t="shared" si="15"/>
        <v>-0.24398287686192288</v>
      </c>
    </row>
    <row r="33" spans="1:17" s="133" customFormat="1" ht="18" customHeight="1">
      <c r="A33" s="473" t="s">
        <v>248</v>
      </c>
      <c r="B33" s="474">
        <v>30.843999999999998</v>
      </c>
      <c r="C33" s="475">
        <v>0</v>
      </c>
      <c r="D33" s="475">
        <f t="shared" si="8"/>
        <v>30.843999999999998</v>
      </c>
      <c r="E33" s="476">
        <f t="shared" si="9"/>
        <v>0.0023687512225249166</v>
      </c>
      <c r="F33" s="477">
        <v>31.665</v>
      </c>
      <c r="G33" s="475"/>
      <c r="H33" s="475">
        <f t="shared" si="10"/>
        <v>31.665</v>
      </c>
      <c r="I33" s="478">
        <f t="shared" si="11"/>
        <v>-0.02592768040423188</v>
      </c>
      <c r="J33" s="477">
        <v>30.843999999999998</v>
      </c>
      <c r="K33" s="475"/>
      <c r="L33" s="475">
        <f t="shared" si="12"/>
        <v>30.843999999999998</v>
      </c>
      <c r="M33" s="478">
        <f t="shared" si="13"/>
        <v>0.0023687512225249166</v>
      </c>
      <c r="N33" s="477">
        <v>31.665</v>
      </c>
      <c r="O33" s="475"/>
      <c r="P33" s="475">
        <f t="shared" si="14"/>
        <v>31.665</v>
      </c>
      <c r="Q33" s="479">
        <f t="shared" si="15"/>
        <v>-0.02592768040423188</v>
      </c>
    </row>
    <row r="34" spans="1:17" s="133" customFormat="1" ht="18" customHeight="1">
      <c r="A34" s="473" t="s">
        <v>255</v>
      </c>
      <c r="B34" s="474">
        <v>30.136999999999997</v>
      </c>
      <c r="C34" s="475">
        <v>0.587</v>
      </c>
      <c r="D34" s="475">
        <f t="shared" si="8"/>
        <v>30.723999999999997</v>
      </c>
      <c r="E34" s="476">
        <f t="shared" si="9"/>
        <v>0.0023595354869944086</v>
      </c>
      <c r="F34" s="477">
        <v>120.19800000000001</v>
      </c>
      <c r="G34" s="475">
        <v>1.5819999999999999</v>
      </c>
      <c r="H34" s="475">
        <f t="shared" si="10"/>
        <v>121.78</v>
      </c>
      <c r="I34" s="478">
        <f t="shared" si="11"/>
        <v>-0.7477089834127115</v>
      </c>
      <c r="J34" s="477">
        <v>30.136999999999997</v>
      </c>
      <c r="K34" s="475">
        <v>0.587</v>
      </c>
      <c r="L34" s="475">
        <f t="shared" si="12"/>
        <v>30.723999999999997</v>
      </c>
      <c r="M34" s="478">
        <f t="shared" si="13"/>
        <v>0.0023595354869944086</v>
      </c>
      <c r="N34" s="477">
        <v>120.19800000000001</v>
      </c>
      <c r="O34" s="475">
        <v>1.5819999999999999</v>
      </c>
      <c r="P34" s="475">
        <f t="shared" si="14"/>
        <v>121.78</v>
      </c>
      <c r="Q34" s="479">
        <f t="shared" si="15"/>
        <v>-0.7477089834127115</v>
      </c>
    </row>
    <row r="35" spans="1:17" s="133" customFormat="1" ht="18" customHeight="1">
      <c r="A35" s="473" t="s">
        <v>265</v>
      </c>
      <c r="B35" s="474">
        <v>0</v>
      </c>
      <c r="C35" s="475">
        <v>25.721</v>
      </c>
      <c r="D35" s="475">
        <f t="shared" si="8"/>
        <v>25.721</v>
      </c>
      <c r="E35" s="476">
        <f t="shared" si="9"/>
        <v>0.001975316113168311</v>
      </c>
      <c r="F35" s="477">
        <v>3.09</v>
      </c>
      <c r="G35" s="475">
        <v>9.286</v>
      </c>
      <c r="H35" s="475">
        <f t="shared" si="10"/>
        <v>12.376</v>
      </c>
      <c r="I35" s="478">
        <f t="shared" si="11"/>
        <v>1.0782967032967035</v>
      </c>
      <c r="J35" s="477"/>
      <c r="K35" s="475">
        <v>25.721</v>
      </c>
      <c r="L35" s="475">
        <f t="shared" si="12"/>
        <v>25.721</v>
      </c>
      <c r="M35" s="478">
        <f t="shared" si="13"/>
        <v>0.001975316113168311</v>
      </c>
      <c r="N35" s="477">
        <v>3.09</v>
      </c>
      <c r="O35" s="475">
        <v>9.286</v>
      </c>
      <c r="P35" s="475">
        <f t="shared" si="14"/>
        <v>12.376</v>
      </c>
      <c r="Q35" s="479">
        <f t="shared" si="15"/>
        <v>1.0782967032967035</v>
      </c>
    </row>
    <row r="36" spans="1:17" s="133" customFormat="1" ht="18" customHeight="1">
      <c r="A36" s="473" t="s">
        <v>272</v>
      </c>
      <c r="B36" s="474">
        <v>21.052</v>
      </c>
      <c r="C36" s="475">
        <v>0.085</v>
      </c>
      <c r="D36" s="475">
        <f t="shared" si="8"/>
        <v>21.137</v>
      </c>
      <c r="E36" s="476">
        <f t="shared" si="9"/>
        <v>0.0016232750159029038</v>
      </c>
      <c r="F36" s="477">
        <v>21.802</v>
      </c>
      <c r="G36" s="475">
        <v>0.6</v>
      </c>
      <c r="H36" s="475">
        <f t="shared" si="10"/>
        <v>22.402</v>
      </c>
      <c r="I36" s="478">
        <f t="shared" si="11"/>
        <v>-0.056468172484599566</v>
      </c>
      <c r="J36" s="477">
        <v>21.052</v>
      </c>
      <c r="K36" s="475">
        <v>0.085</v>
      </c>
      <c r="L36" s="475">
        <f t="shared" si="12"/>
        <v>21.137</v>
      </c>
      <c r="M36" s="478">
        <f t="shared" si="13"/>
        <v>0.0016232750159029038</v>
      </c>
      <c r="N36" s="477">
        <v>21.802</v>
      </c>
      <c r="O36" s="475">
        <v>0.6</v>
      </c>
      <c r="P36" s="475">
        <f t="shared" si="14"/>
        <v>22.402</v>
      </c>
      <c r="Q36" s="479">
        <f t="shared" si="15"/>
        <v>-0.056468172484599566</v>
      </c>
    </row>
    <row r="37" spans="1:17" s="133" customFormat="1" ht="18" customHeight="1">
      <c r="A37" s="473" t="s">
        <v>251</v>
      </c>
      <c r="B37" s="474">
        <v>20.222</v>
      </c>
      <c r="C37" s="475">
        <v>0</v>
      </c>
      <c r="D37" s="475">
        <f t="shared" si="8"/>
        <v>20.222</v>
      </c>
      <c r="E37" s="476">
        <f t="shared" si="9"/>
        <v>0.00155300503248278</v>
      </c>
      <c r="F37" s="477">
        <v>35.917</v>
      </c>
      <c r="G37" s="475">
        <v>11.104</v>
      </c>
      <c r="H37" s="475">
        <f t="shared" si="10"/>
        <v>47.021</v>
      </c>
      <c r="I37" s="478">
        <f t="shared" si="11"/>
        <v>-0.5699368367325237</v>
      </c>
      <c r="J37" s="477">
        <v>20.222</v>
      </c>
      <c r="K37" s="475"/>
      <c r="L37" s="475">
        <f t="shared" si="12"/>
        <v>20.222</v>
      </c>
      <c r="M37" s="478">
        <f t="shared" si="13"/>
        <v>0.00155300503248278</v>
      </c>
      <c r="N37" s="477">
        <v>35.917</v>
      </c>
      <c r="O37" s="475">
        <v>11.104</v>
      </c>
      <c r="P37" s="475">
        <f t="shared" si="14"/>
        <v>47.021</v>
      </c>
      <c r="Q37" s="479">
        <f t="shared" si="15"/>
        <v>-0.5699368367325237</v>
      </c>
    </row>
    <row r="38" spans="1:17" s="133" customFormat="1" ht="18" customHeight="1">
      <c r="A38" s="473" t="s">
        <v>277</v>
      </c>
      <c r="B38" s="474">
        <v>0</v>
      </c>
      <c r="C38" s="475">
        <v>20.216</v>
      </c>
      <c r="D38" s="475">
        <f aca="true" t="shared" si="24" ref="D38:D46">C38+B38</f>
        <v>20.216</v>
      </c>
      <c r="E38" s="476">
        <f aca="true" t="shared" si="25" ref="E38:E46">D38/$D$8</f>
        <v>0.0015525442457062547</v>
      </c>
      <c r="F38" s="477"/>
      <c r="G38" s="475">
        <v>11.727</v>
      </c>
      <c r="H38" s="475">
        <f aca="true" t="shared" si="26" ref="H38:H46">G38+F38</f>
        <v>11.727</v>
      </c>
      <c r="I38" s="478">
        <f aca="true" t="shared" si="27" ref="I38:I46">(D38/H38-1)</f>
        <v>0.7238850515903472</v>
      </c>
      <c r="J38" s="477"/>
      <c r="K38" s="475">
        <v>20.216</v>
      </c>
      <c r="L38" s="475">
        <f aca="true" t="shared" si="28" ref="L38:L46">K38+J38</f>
        <v>20.216</v>
      </c>
      <c r="M38" s="478">
        <f aca="true" t="shared" si="29" ref="M38:M46">(L38/$L$8)</f>
        <v>0.0015525442457062547</v>
      </c>
      <c r="N38" s="477"/>
      <c r="O38" s="475">
        <v>11.727</v>
      </c>
      <c r="P38" s="475">
        <f aca="true" t="shared" si="30" ref="P38:P46">O38+N38</f>
        <v>11.727</v>
      </c>
      <c r="Q38" s="479">
        <f aca="true" t="shared" si="31" ref="Q38:Q46">(L38/P38-1)</f>
        <v>0.7238850515903472</v>
      </c>
    </row>
    <row r="39" spans="1:17" s="133" customFormat="1" ht="18" customHeight="1">
      <c r="A39" s="473" t="s">
        <v>258</v>
      </c>
      <c r="B39" s="474">
        <v>18.75</v>
      </c>
      <c r="C39" s="475">
        <v>1.1320000000000001</v>
      </c>
      <c r="D39" s="475">
        <f t="shared" si="24"/>
        <v>19.882</v>
      </c>
      <c r="E39" s="476">
        <f t="shared" si="25"/>
        <v>0.0015268937818130074</v>
      </c>
      <c r="F39" s="477">
        <v>21.63</v>
      </c>
      <c r="G39" s="475">
        <v>0.098</v>
      </c>
      <c r="H39" s="475">
        <f t="shared" si="26"/>
        <v>21.727999999999998</v>
      </c>
      <c r="I39" s="478">
        <f t="shared" si="27"/>
        <v>-0.08495949926362278</v>
      </c>
      <c r="J39" s="477">
        <v>18.75</v>
      </c>
      <c r="K39" s="475">
        <v>1.1320000000000001</v>
      </c>
      <c r="L39" s="475">
        <f t="shared" si="28"/>
        <v>19.882</v>
      </c>
      <c r="M39" s="478">
        <f t="shared" si="29"/>
        <v>0.0015268937818130074</v>
      </c>
      <c r="N39" s="477">
        <v>21.63</v>
      </c>
      <c r="O39" s="475">
        <v>0.098</v>
      </c>
      <c r="P39" s="475">
        <f t="shared" si="30"/>
        <v>21.727999999999998</v>
      </c>
      <c r="Q39" s="479">
        <f t="shared" si="31"/>
        <v>-0.08495949926362278</v>
      </c>
    </row>
    <row r="40" spans="1:17" s="133" customFormat="1" ht="18" customHeight="1">
      <c r="A40" s="473" t="s">
        <v>271</v>
      </c>
      <c r="B40" s="474">
        <v>16.173</v>
      </c>
      <c r="C40" s="475">
        <v>0</v>
      </c>
      <c r="D40" s="475">
        <f t="shared" si="24"/>
        <v>16.173</v>
      </c>
      <c r="E40" s="476">
        <f t="shared" si="25"/>
        <v>0.0012420507561242211</v>
      </c>
      <c r="F40" s="477">
        <v>13.231</v>
      </c>
      <c r="G40" s="475">
        <v>1.631</v>
      </c>
      <c r="H40" s="475">
        <f t="shared" si="26"/>
        <v>14.862</v>
      </c>
      <c r="I40" s="478">
        <f t="shared" si="27"/>
        <v>0.08821154622527239</v>
      </c>
      <c r="J40" s="477">
        <v>16.173</v>
      </c>
      <c r="K40" s="475"/>
      <c r="L40" s="475">
        <f t="shared" si="28"/>
        <v>16.173</v>
      </c>
      <c r="M40" s="478">
        <f t="shared" si="29"/>
        <v>0.0012420507561242211</v>
      </c>
      <c r="N40" s="477">
        <v>13.231</v>
      </c>
      <c r="O40" s="475">
        <v>1.631</v>
      </c>
      <c r="P40" s="475">
        <f t="shared" si="30"/>
        <v>14.862</v>
      </c>
      <c r="Q40" s="479">
        <f t="shared" si="31"/>
        <v>0.08821154622527239</v>
      </c>
    </row>
    <row r="41" spans="1:17" s="133" customFormat="1" ht="18" customHeight="1">
      <c r="A41" s="473" t="s">
        <v>268</v>
      </c>
      <c r="B41" s="474">
        <v>14.945</v>
      </c>
      <c r="C41" s="475">
        <v>0</v>
      </c>
      <c r="D41" s="475">
        <f t="shared" si="24"/>
        <v>14.945</v>
      </c>
      <c r="E41" s="476">
        <f t="shared" si="25"/>
        <v>0.001147743062528689</v>
      </c>
      <c r="F41" s="477">
        <v>5.04</v>
      </c>
      <c r="G41" s="475"/>
      <c r="H41" s="475">
        <f t="shared" si="26"/>
        <v>5.04</v>
      </c>
      <c r="I41" s="478">
        <f t="shared" si="27"/>
        <v>1.9652777777777777</v>
      </c>
      <c r="J41" s="477">
        <v>14.945</v>
      </c>
      <c r="K41" s="475"/>
      <c r="L41" s="475">
        <f t="shared" si="28"/>
        <v>14.945</v>
      </c>
      <c r="M41" s="478">
        <f t="shared" si="29"/>
        <v>0.001147743062528689</v>
      </c>
      <c r="N41" s="477">
        <v>5.04</v>
      </c>
      <c r="O41" s="475"/>
      <c r="P41" s="475">
        <f t="shared" si="30"/>
        <v>5.04</v>
      </c>
      <c r="Q41" s="479">
        <f t="shared" si="31"/>
        <v>1.9652777777777777</v>
      </c>
    </row>
    <row r="42" spans="1:17" s="133" customFormat="1" ht="18" customHeight="1">
      <c r="A42" s="473" t="s">
        <v>281</v>
      </c>
      <c r="B42" s="474">
        <v>10.587</v>
      </c>
      <c r="C42" s="475">
        <v>0.08</v>
      </c>
      <c r="D42" s="475">
        <f t="shared" si="24"/>
        <v>10.667</v>
      </c>
      <c r="E42" s="476">
        <f t="shared" si="25"/>
        <v>0.0008192020908660772</v>
      </c>
      <c r="F42" s="477">
        <v>5.663</v>
      </c>
      <c r="G42" s="475">
        <v>0.47000000000000003</v>
      </c>
      <c r="H42" s="475">
        <f t="shared" si="26"/>
        <v>6.133</v>
      </c>
      <c r="I42" s="478">
        <f t="shared" si="27"/>
        <v>0.7392793086580791</v>
      </c>
      <c r="J42" s="477">
        <v>10.587</v>
      </c>
      <c r="K42" s="475">
        <v>0.08</v>
      </c>
      <c r="L42" s="475">
        <f t="shared" si="28"/>
        <v>10.667</v>
      </c>
      <c r="M42" s="478">
        <f t="shared" si="29"/>
        <v>0.0008192020908660772</v>
      </c>
      <c r="N42" s="477">
        <v>5.663</v>
      </c>
      <c r="O42" s="475">
        <v>0.47000000000000003</v>
      </c>
      <c r="P42" s="475">
        <f t="shared" si="30"/>
        <v>6.133</v>
      </c>
      <c r="Q42" s="479">
        <f t="shared" si="31"/>
        <v>0.7392793086580791</v>
      </c>
    </row>
    <row r="43" spans="1:17" s="133" customFormat="1" ht="18" customHeight="1">
      <c r="A43" s="473" t="s">
        <v>252</v>
      </c>
      <c r="B43" s="474">
        <v>6.535</v>
      </c>
      <c r="C43" s="475">
        <v>1.2540000000000002</v>
      </c>
      <c r="D43" s="475">
        <f t="shared" si="24"/>
        <v>7.789000000000001</v>
      </c>
      <c r="E43" s="476">
        <f t="shared" si="25"/>
        <v>0.0005981780337260595</v>
      </c>
      <c r="F43" s="477">
        <v>6.83</v>
      </c>
      <c r="G43" s="475">
        <v>0.804</v>
      </c>
      <c r="H43" s="475">
        <f t="shared" si="26"/>
        <v>7.634</v>
      </c>
      <c r="I43" s="478">
        <f t="shared" si="27"/>
        <v>0.020303903589206307</v>
      </c>
      <c r="J43" s="477">
        <v>6.535</v>
      </c>
      <c r="K43" s="475">
        <v>1.2540000000000002</v>
      </c>
      <c r="L43" s="475">
        <f t="shared" si="28"/>
        <v>7.789000000000001</v>
      </c>
      <c r="M43" s="478">
        <f t="shared" si="29"/>
        <v>0.0005981780337260595</v>
      </c>
      <c r="N43" s="477">
        <v>6.83</v>
      </c>
      <c r="O43" s="475">
        <v>0.804</v>
      </c>
      <c r="P43" s="475">
        <f t="shared" si="30"/>
        <v>7.634</v>
      </c>
      <c r="Q43" s="479">
        <f t="shared" si="31"/>
        <v>0.020303903589206307</v>
      </c>
    </row>
    <row r="44" spans="1:17" s="133" customFormat="1" ht="18" customHeight="1">
      <c r="A44" s="473" t="s">
        <v>259</v>
      </c>
      <c r="B44" s="474">
        <v>6.997000000000001</v>
      </c>
      <c r="C44" s="475">
        <v>0.175</v>
      </c>
      <c r="D44" s="475">
        <f t="shared" si="24"/>
        <v>7.172000000000001</v>
      </c>
      <c r="E44" s="476">
        <f t="shared" si="25"/>
        <v>0.0005507937935400306</v>
      </c>
      <c r="F44" s="477">
        <v>6.867</v>
      </c>
      <c r="G44" s="475">
        <v>1.309</v>
      </c>
      <c r="H44" s="475">
        <f t="shared" si="26"/>
        <v>8.176</v>
      </c>
      <c r="I44" s="478">
        <f t="shared" si="27"/>
        <v>-0.12279843444227001</v>
      </c>
      <c r="J44" s="477">
        <v>6.997000000000001</v>
      </c>
      <c r="K44" s="475">
        <v>0.175</v>
      </c>
      <c r="L44" s="475">
        <f t="shared" si="28"/>
        <v>7.172000000000001</v>
      </c>
      <c r="M44" s="478">
        <f t="shared" si="29"/>
        <v>0.0005507937935400306</v>
      </c>
      <c r="N44" s="477">
        <v>6.867</v>
      </c>
      <c r="O44" s="475">
        <v>1.309</v>
      </c>
      <c r="P44" s="475">
        <f t="shared" si="30"/>
        <v>8.176</v>
      </c>
      <c r="Q44" s="479">
        <f t="shared" si="31"/>
        <v>-0.12279843444227001</v>
      </c>
    </row>
    <row r="45" spans="1:17" s="133" customFormat="1" ht="18" customHeight="1">
      <c r="A45" s="473" t="s">
        <v>246</v>
      </c>
      <c r="B45" s="474">
        <v>6.739</v>
      </c>
      <c r="C45" s="475">
        <v>0</v>
      </c>
      <c r="D45" s="475">
        <f t="shared" si="24"/>
        <v>6.739</v>
      </c>
      <c r="E45" s="476">
        <f t="shared" si="25"/>
        <v>0.0005175403478341141</v>
      </c>
      <c r="F45" s="477">
        <v>14.64</v>
      </c>
      <c r="G45" s="475"/>
      <c r="H45" s="475">
        <f t="shared" si="26"/>
        <v>14.64</v>
      </c>
      <c r="I45" s="478">
        <f t="shared" si="27"/>
        <v>-0.5396857923497268</v>
      </c>
      <c r="J45" s="477">
        <v>6.739</v>
      </c>
      <c r="K45" s="475"/>
      <c r="L45" s="475">
        <f t="shared" si="28"/>
        <v>6.739</v>
      </c>
      <c r="M45" s="478">
        <f t="shared" si="29"/>
        <v>0.0005175403478341141</v>
      </c>
      <c r="N45" s="477">
        <v>14.64</v>
      </c>
      <c r="O45" s="475"/>
      <c r="P45" s="475">
        <f t="shared" si="30"/>
        <v>14.64</v>
      </c>
      <c r="Q45" s="479">
        <f t="shared" si="31"/>
        <v>-0.5396857923497268</v>
      </c>
    </row>
    <row r="46" spans="1:17" s="133" customFormat="1" ht="18" customHeight="1">
      <c r="A46" s="473" t="s">
        <v>280</v>
      </c>
      <c r="B46" s="474">
        <v>5.038</v>
      </c>
      <c r="C46" s="475">
        <v>0.05</v>
      </c>
      <c r="D46" s="475">
        <f t="shared" si="24"/>
        <v>5.088</v>
      </c>
      <c r="E46" s="476">
        <f t="shared" si="25"/>
        <v>0.0003907471864935409</v>
      </c>
      <c r="F46" s="477">
        <v>4.351999999999999</v>
      </c>
      <c r="G46" s="475">
        <v>0.1</v>
      </c>
      <c r="H46" s="475">
        <f t="shared" si="26"/>
        <v>4.451999999999999</v>
      </c>
      <c r="I46" s="478">
        <f t="shared" si="27"/>
        <v>0.14285714285714302</v>
      </c>
      <c r="J46" s="477">
        <v>5.038</v>
      </c>
      <c r="K46" s="475">
        <v>0.05</v>
      </c>
      <c r="L46" s="475">
        <f t="shared" si="28"/>
        <v>5.088</v>
      </c>
      <c r="M46" s="478">
        <f t="shared" si="29"/>
        <v>0.0003907471864935409</v>
      </c>
      <c r="N46" s="477">
        <v>4.351999999999999</v>
      </c>
      <c r="O46" s="475">
        <v>0.1</v>
      </c>
      <c r="P46" s="475">
        <f t="shared" si="30"/>
        <v>4.451999999999999</v>
      </c>
      <c r="Q46" s="479">
        <f t="shared" si="31"/>
        <v>0.14285714285714302</v>
      </c>
    </row>
    <row r="47" spans="1:17" s="133" customFormat="1" ht="18" customHeight="1">
      <c r="A47" s="473" t="s">
        <v>269</v>
      </c>
      <c r="B47" s="474">
        <v>4.953</v>
      </c>
      <c r="C47" s="475">
        <v>0</v>
      </c>
      <c r="D47" s="475">
        <f aca="true" t="shared" si="32" ref="D47:D54">C47+B47</f>
        <v>4.953</v>
      </c>
      <c r="E47" s="476">
        <f aca="true" t="shared" si="33" ref="E47:E54">D47/$D$8</f>
        <v>0.0003803794840217194</v>
      </c>
      <c r="F47" s="477">
        <v>3.336</v>
      </c>
      <c r="G47" s="475">
        <v>0.22</v>
      </c>
      <c r="H47" s="475">
        <f aca="true" t="shared" si="34" ref="H47:H54">G47+F47</f>
        <v>3.556</v>
      </c>
      <c r="I47" s="478">
        <f aca="true" t="shared" si="35" ref="I47:I54">(D47/H47-1)</f>
        <v>0.392857142857143</v>
      </c>
      <c r="J47" s="477">
        <v>4.953</v>
      </c>
      <c r="K47" s="475"/>
      <c r="L47" s="475">
        <f aca="true" t="shared" si="36" ref="L47:L54">K47+J47</f>
        <v>4.953</v>
      </c>
      <c r="M47" s="478">
        <f aca="true" t="shared" si="37" ref="M47:M54">(L47/$L$8)</f>
        <v>0.0003803794840217194</v>
      </c>
      <c r="N47" s="477">
        <v>3.336</v>
      </c>
      <c r="O47" s="475">
        <v>0.22</v>
      </c>
      <c r="P47" s="475">
        <f aca="true" t="shared" si="38" ref="P47:P54">O47+N47</f>
        <v>3.556</v>
      </c>
      <c r="Q47" s="479">
        <f aca="true" t="shared" si="39" ref="Q47:Q54">(L47/P47-1)</f>
        <v>0.392857142857143</v>
      </c>
    </row>
    <row r="48" spans="1:17" s="133" customFormat="1" ht="18" customHeight="1">
      <c r="A48" s="473" t="s">
        <v>275</v>
      </c>
      <c r="B48" s="474">
        <v>4.327</v>
      </c>
      <c r="C48" s="475">
        <v>0</v>
      </c>
      <c r="D48" s="475">
        <f t="shared" si="32"/>
        <v>4.327</v>
      </c>
      <c r="E48" s="476">
        <f t="shared" si="33"/>
        <v>0.00033230406367090243</v>
      </c>
      <c r="F48" s="477">
        <v>4.688000000000001</v>
      </c>
      <c r="G48" s="475">
        <v>4.4</v>
      </c>
      <c r="H48" s="475">
        <f t="shared" si="34"/>
        <v>9.088000000000001</v>
      </c>
      <c r="I48" s="478">
        <f t="shared" si="35"/>
        <v>-0.5238776408450705</v>
      </c>
      <c r="J48" s="477">
        <v>4.327</v>
      </c>
      <c r="K48" s="475"/>
      <c r="L48" s="475">
        <f t="shared" si="36"/>
        <v>4.327</v>
      </c>
      <c r="M48" s="478">
        <f t="shared" si="37"/>
        <v>0.00033230406367090243</v>
      </c>
      <c r="N48" s="477">
        <v>4.688000000000001</v>
      </c>
      <c r="O48" s="475">
        <v>4.4</v>
      </c>
      <c r="P48" s="475">
        <f t="shared" si="38"/>
        <v>9.088000000000001</v>
      </c>
      <c r="Q48" s="479">
        <f t="shared" si="39"/>
        <v>-0.5238776408450705</v>
      </c>
    </row>
    <row r="49" spans="1:17" s="133" customFormat="1" ht="18" customHeight="1">
      <c r="A49" s="473" t="s">
        <v>260</v>
      </c>
      <c r="B49" s="474">
        <v>1.8739999999999999</v>
      </c>
      <c r="C49" s="475">
        <v>1.2429999999999999</v>
      </c>
      <c r="D49" s="475">
        <f t="shared" si="32"/>
        <v>3.117</v>
      </c>
      <c r="E49" s="476">
        <f t="shared" si="33"/>
        <v>0.00023937873040494635</v>
      </c>
      <c r="F49" s="477">
        <v>11.347</v>
      </c>
      <c r="G49" s="475"/>
      <c r="H49" s="475">
        <f t="shared" si="34"/>
        <v>11.347</v>
      </c>
      <c r="I49" s="478">
        <f t="shared" si="35"/>
        <v>-0.7253018418965365</v>
      </c>
      <c r="J49" s="477">
        <v>1.8739999999999999</v>
      </c>
      <c r="K49" s="475">
        <v>1.2429999999999999</v>
      </c>
      <c r="L49" s="475">
        <f t="shared" si="36"/>
        <v>3.117</v>
      </c>
      <c r="M49" s="478">
        <f t="shared" si="37"/>
        <v>0.00023937873040494635</v>
      </c>
      <c r="N49" s="477">
        <v>11.347</v>
      </c>
      <c r="O49" s="475"/>
      <c r="P49" s="475">
        <f t="shared" si="38"/>
        <v>11.347</v>
      </c>
      <c r="Q49" s="479">
        <f t="shared" si="39"/>
        <v>-0.7253018418965365</v>
      </c>
    </row>
    <row r="50" spans="1:17" s="133" customFormat="1" ht="18" customHeight="1">
      <c r="A50" s="473" t="s">
        <v>279</v>
      </c>
      <c r="B50" s="474">
        <v>3.0709999999999997</v>
      </c>
      <c r="C50" s="475">
        <v>0.031</v>
      </c>
      <c r="D50" s="475">
        <f t="shared" si="32"/>
        <v>3.102</v>
      </c>
      <c r="E50" s="476">
        <f t="shared" si="33"/>
        <v>0.00023822676346363285</v>
      </c>
      <c r="F50" s="477">
        <v>5.053</v>
      </c>
      <c r="G50" s="475">
        <v>0.7</v>
      </c>
      <c r="H50" s="475">
        <f t="shared" si="34"/>
        <v>5.753</v>
      </c>
      <c r="I50" s="478">
        <f t="shared" si="35"/>
        <v>-0.4608030592734226</v>
      </c>
      <c r="J50" s="477">
        <v>3.0709999999999997</v>
      </c>
      <c r="K50" s="475">
        <v>0.031</v>
      </c>
      <c r="L50" s="475">
        <f t="shared" si="36"/>
        <v>3.102</v>
      </c>
      <c r="M50" s="478">
        <f t="shared" si="37"/>
        <v>0.00023822676346363285</v>
      </c>
      <c r="N50" s="477">
        <v>5.053</v>
      </c>
      <c r="O50" s="475">
        <v>0.7</v>
      </c>
      <c r="P50" s="475">
        <f t="shared" si="38"/>
        <v>5.753</v>
      </c>
      <c r="Q50" s="479">
        <f t="shared" si="39"/>
        <v>-0.4608030592734226</v>
      </c>
    </row>
    <row r="51" spans="1:17" s="133" customFormat="1" ht="18" customHeight="1">
      <c r="A51" s="473" t="s">
        <v>264</v>
      </c>
      <c r="B51" s="474">
        <v>1.471</v>
      </c>
      <c r="C51" s="475">
        <v>0.13</v>
      </c>
      <c r="D51" s="475">
        <f t="shared" si="32"/>
        <v>1.601</v>
      </c>
      <c r="E51" s="476">
        <f t="shared" si="33"/>
        <v>0.0001229532715361948</v>
      </c>
      <c r="F51" s="477">
        <v>401.92199999999997</v>
      </c>
      <c r="G51" s="475">
        <v>3.762</v>
      </c>
      <c r="H51" s="475">
        <f t="shared" si="34"/>
        <v>405.68399999999997</v>
      </c>
      <c r="I51" s="478">
        <f t="shared" si="35"/>
        <v>-0.9960535786474202</v>
      </c>
      <c r="J51" s="477">
        <v>1.471</v>
      </c>
      <c r="K51" s="475">
        <v>0.13</v>
      </c>
      <c r="L51" s="475">
        <f t="shared" si="36"/>
        <v>1.601</v>
      </c>
      <c r="M51" s="478">
        <f t="shared" si="37"/>
        <v>0.0001229532715361948</v>
      </c>
      <c r="N51" s="477">
        <v>401.92199999999997</v>
      </c>
      <c r="O51" s="475">
        <v>3.762</v>
      </c>
      <c r="P51" s="475">
        <f t="shared" si="38"/>
        <v>405.68399999999997</v>
      </c>
      <c r="Q51" s="479">
        <f t="shared" si="39"/>
        <v>-0.9960535786474202</v>
      </c>
    </row>
    <row r="52" spans="1:17" s="133" customFormat="1" ht="18" customHeight="1">
      <c r="A52" s="473" t="s">
        <v>266</v>
      </c>
      <c r="B52" s="474">
        <v>1.393</v>
      </c>
      <c r="C52" s="475">
        <v>0</v>
      </c>
      <c r="D52" s="475">
        <f t="shared" si="32"/>
        <v>1.393</v>
      </c>
      <c r="E52" s="476">
        <f t="shared" si="33"/>
        <v>0.00010697932994998084</v>
      </c>
      <c r="F52" s="477">
        <v>0.418</v>
      </c>
      <c r="G52" s="475"/>
      <c r="H52" s="475">
        <f t="shared" si="34"/>
        <v>0.418</v>
      </c>
      <c r="I52" s="478">
        <f t="shared" si="35"/>
        <v>2.3325358851674642</v>
      </c>
      <c r="J52" s="477">
        <v>1.393</v>
      </c>
      <c r="K52" s="475"/>
      <c r="L52" s="475">
        <f t="shared" si="36"/>
        <v>1.393</v>
      </c>
      <c r="M52" s="478">
        <f t="shared" si="37"/>
        <v>0.00010697932994998084</v>
      </c>
      <c r="N52" s="477">
        <v>0.418</v>
      </c>
      <c r="O52" s="475"/>
      <c r="P52" s="475">
        <f t="shared" si="38"/>
        <v>0.418</v>
      </c>
      <c r="Q52" s="479">
        <f t="shared" si="39"/>
        <v>2.3325358851674642</v>
      </c>
    </row>
    <row r="53" spans="1:17" s="133" customFormat="1" ht="18" customHeight="1">
      <c r="A53" s="473" t="s">
        <v>270</v>
      </c>
      <c r="B53" s="474">
        <v>1.239</v>
      </c>
      <c r="C53" s="475">
        <v>0.025</v>
      </c>
      <c r="D53" s="475">
        <f t="shared" si="32"/>
        <v>1.264</v>
      </c>
      <c r="E53" s="476">
        <f t="shared" si="33"/>
        <v>9.70724142546847E-05</v>
      </c>
      <c r="F53" s="477">
        <v>1.526</v>
      </c>
      <c r="G53" s="475">
        <v>3.841</v>
      </c>
      <c r="H53" s="475">
        <f t="shared" si="34"/>
        <v>5.367</v>
      </c>
      <c r="I53" s="478">
        <f t="shared" si="35"/>
        <v>-0.7644866778460965</v>
      </c>
      <c r="J53" s="477">
        <v>1.239</v>
      </c>
      <c r="K53" s="475">
        <v>0.025</v>
      </c>
      <c r="L53" s="475">
        <f t="shared" si="36"/>
        <v>1.264</v>
      </c>
      <c r="M53" s="478">
        <f t="shared" si="37"/>
        <v>9.70724142546847E-05</v>
      </c>
      <c r="N53" s="477">
        <v>1.526</v>
      </c>
      <c r="O53" s="475">
        <v>3.841</v>
      </c>
      <c r="P53" s="475">
        <f t="shared" si="38"/>
        <v>5.367</v>
      </c>
      <c r="Q53" s="479">
        <f t="shared" si="39"/>
        <v>-0.7644866778460965</v>
      </c>
    </row>
    <row r="54" spans="1:17" s="133" customFormat="1" ht="18" customHeight="1">
      <c r="A54" s="473" t="s">
        <v>276</v>
      </c>
      <c r="B54" s="474">
        <v>0</v>
      </c>
      <c r="C54" s="475">
        <v>1.255</v>
      </c>
      <c r="D54" s="475">
        <f t="shared" si="32"/>
        <v>1.255</v>
      </c>
      <c r="E54" s="476">
        <f t="shared" si="33"/>
        <v>9.638123408989658E-05</v>
      </c>
      <c r="F54" s="477"/>
      <c r="G54" s="475"/>
      <c r="H54" s="475">
        <f t="shared" si="34"/>
        <v>0</v>
      </c>
      <c r="I54" s="478" t="e">
        <f t="shared" si="35"/>
        <v>#DIV/0!</v>
      </c>
      <c r="J54" s="477"/>
      <c r="K54" s="475">
        <v>1.255</v>
      </c>
      <c r="L54" s="475">
        <f t="shared" si="36"/>
        <v>1.255</v>
      </c>
      <c r="M54" s="478">
        <f t="shared" si="37"/>
        <v>9.638123408989658E-05</v>
      </c>
      <c r="N54" s="477"/>
      <c r="O54" s="475"/>
      <c r="P54" s="475">
        <f t="shared" si="38"/>
        <v>0</v>
      </c>
      <c r="Q54" s="479" t="e">
        <f t="shared" si="39"/>
        <v>#DIV/0!</v>
      </c>
    </row>
    <row r="55" spans="1:17" s="133" customFormat="1" ht="18" customHeight="1">
      <c r="A55" s="473" t="s">
        <v>278</v>
      </c>
      <c r="B55" s="474">
        <v>0.624</v>
      </c>
      <c r="C55" s="475">
        <v>0</v>
      </c>
      <c r="D55" s="475">
        <f>C55+B55</f>
        <v>0.624</v>
      </c>
      <c r="E55" s="476">
        <f>D55/$D$8</f>
        <v>4.792182475864181E-05</v>
      </c>
      <c r="F55" s="477">
        <v>0.774</v>
      </c>
      <c r="G55" s="475"/>
      <c r="H55" s="475">
        <f>G55+F55</f>
        <v>0.774</v>
      </c>
      <c r="I55" s="478">
        <f>(D55/H55-1)</f>
        <v>-0.1937984496124031</v>
      </c>
      <c r="J55" s="477">
        <v>0.624</v>
      </c>
      <c r="K55" s="475"/>
      <c r="L55" s="475">
        <f>K55+J55</f>
        <v>0.624</v>
      </c>
      <c r="M55" s="478">
        <f>(L55/$L$8)</f>
        <v>4.792182475864181E-05</v>
      </c>
      <c r="N55" s="477">
        <v>0.774</v>
      </c>
      <c r="O55" s="475"/>
      <c r="P55" s="475">
        <f>O55+N55</f>
        <v>0.774</v>
      </c>
      <c r="Q55" s="479">
        <f>(L55/P55-1)</f>
        <v>-0.1937984496124031</v>
      </c>
    </row>
    <row r="56" spans="1:17" s="133" customFormat="1" ht="18" customHeight="1" thickBot="1">
      <c r="A56" s="480" t="s">
        <v>282</v>
      </c>
      <c r="B56" s="481">
        <v>1153.608999999999</v>
      </c>
      <c r="C56" s="482">
        <v>778.4839999999996</v>
      </c>
      <c r="D56" s="482">
        <f>C56+B56</f>
        <v>1932.0929999999985</v>
      </c>
      <c r="E56" s="483">
        <f>D56/$D$8</f>
        <v>0.14838048423621547</v>
      </c>
      <c r="F56" s="484">
        <v>882.9810000000003</v>
      </c>
      <c r="G56" s="482">
        <v>1010.2899999999993</v>
      </c>
      <c r="H56" s="482">
        <f>G56+F56</f>
        <v>1893.2709999999997</v>
      </c>
      <c r="I56" s="485">
        <f>(D56/H56-1)</f>
        <v>0.02050525254968716</v>
      </c>
      <c r="J56" s="484">
        <v>1153.608999999999</v>
      </c>
      <c r="K56" s="482">
        <v>778.4839999999996</v>
      </c>
      <c r="L56" s="482">
        <f>K56+J56</f>
        <v>1932.0929999999985</v>
      </c>
      <c r="M56" s="485">
        <f>(L56/$L$8)</f>
        <v>0.14838048423621547</v>
      </c>
      <c r="N56" s="484">
        <v>882.9810000000003</v>
      </c>
      <c r="O56" s="482">
        <v>1010.2899999999993</v>
      </c>
      <c r="P56" s="482">
        <f>O56+N56</f>
        <v>1893.2709999999997</v>
      </c>
      <c r="Q56" s="486">
        <f>(L56/P56-1)</f>
        <v>0.02050525254968716</v>
      </c>
    </row>
    <row r="57" ht="9.75" customHeight="1" thickTop="1">
      <c r="A57" s="105"/>
    </row>
    <row r="58" ht="13.5" customHeight="1">
      <c r="A58" s="105" t="s">
        <v>48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7:Q65536 I57:I65536 I3 Q3">
    <cfRule type="cellIs" priority="4" dxfId="91" operator="lessThan" stopIfTrue="1">
      <formula>0</formula>
    </cfRule>
  </conditionalFormatting>
  <conditionalFormatting sqref="I8:I56 Q8:Q56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1"/>
  <sheetViews>
    <sheetView showGridLines="0" zoomScale="80" zoomScaleNormal="80" zoomScalePageLayoutView="0" workbookViewId="0" topLeftCell="A7">
      <selection activeCell="T99" sqref="T99:W99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2.851562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58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16.5" customHeight="1" thickBot="1">
      <c r="A4" s="692" t="s">
        <v>42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5.75" customHeight="1" thickBot="1" thickTop="1">
      <c r="A5" s="626" t="s">
        <v>57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25" customFormat="1" ht="26.25" customHeight="1">
      <c r="A6" s="627"/>
      <c r="B6" s="668" t="s">
        <v>154</v>
      </c>
      <c r="C6" s="669"/>
      <c r="D6" s="669"/>
      <c r="E6" s="669"/>
      <c r="F6" s="669"/>
      <c r="G6" s="673" t="s">
        <v>32</v>
      </c>
      <c r="H6" s="668" t="s">
        <v>155</v>
      </c>
      <c r="I6" s="669"/>
      <c r="J6" s="669"/>
      <c r="K6" s="669"/>
      <c r="L6" s="669"/>
      <c r="M6" s="670" t="s">
        <v>31</v>
      </c>
      <c r="N6" s="668" t="s">
        <v>156</v>
      </c>
      <c r="O6" s="669"/>
      <c r="P6" s="669"/>
      <c r="Q6" s="669"/>
      <c r="R6" s="669"/>
      <c r="S6" s="673" t="s">
        <v>32</v>
      </c>
      <c r="T6" s="668" t="s">
        <v>157</v>
      </c>
      <c r="U6" s="669"/>
      <c r="V6" s="669"/>
      <c r="W6" s="669"/>
      <c r="X6" s="669"/>
      <c r="Y6" s="686" t="s">
        <v>31</v>
      </c>
    </row>
    <row r="7" spans="1:25" s="125" customFormat="1" ht="26.25" customHeight="1">
      <c r="A7" s="628"/>
      <c r="B7" s="691" t="s">
        <v>20</v>
      </c>
      <c r="C7" s="690"/>
      <c r="D7" s="689" t="s">
        <v>19</v>
      </c>
      <c r="E7" s="690"/>
      <c r="F7" s="681" t="s">
        <v>15</v>
      </c>
      <c r="G7" s="674"/>
      <c r="H7" s="691" t="s">
        <v>20</v>
      </c>
      <c r="I7" s="690"/>
      <c r="J7" s="689" t="s">
        <v>19</v>
      </c>
      <c r="K7" s="690"/>
      <c r="L7" s="681" t="s">
        <v>15</v>
      </c>
      <c r="M7" s="671"/>
      <c r="N7" s="691" t="s">
        <v>20</v>
      </c>
      <c r="O7" s="690"/>
      <c r="P7" s="689" t="s">
        <v>19</v>
      </c>
      <c r="Q7" s="690"/>
      <c r="R7" s="681" t="s">
        <v>15</v>
      </c>
      <c r="S7" s="674"/>
      <c r="T7" s="691" t="s">
        <v>20</v>
      </c>
      <c r="U7" s="690"/>
      <c r="V7" s="689" t="s">
        <v>19</v>
      </c>
      <c r="W7" s="690"/>
      <c r="X7" s="681" t="s">
        <v>15</v>
      </c>
      <c r="Y7" s="687"/>
    </row>
    <row r="8" spans="1:25" s="160" customFormat="1" ht="21" customHeight="1" thickBot="1">
      <c r="A8" s="629"/>
      <c r="B8" s="163" t="s">
        <v>17</v>
      </c>
      <c r="C8" s="161" t="s">
        <v>16</v>
      </c>
      <c r="D8" s="162" t="s">
        <v>17</v>
      </c>
      <c r="E8" s="161" t="s">
        <v>16</v>
      </c>
      <c r="F8" s="682"/>
      <c r="G8" s="675"/>
      <c r="H8" s="163" t="s">
        <v>17</v>
      </c>
      <c r="I8" s="161" t="s">
        <v>16</v>
      </c>
      <c r="J8" s="162" t="s">
        <v>17</v>
      </c>
      <c r="K8" s="161" t="s">
        <v>16</v>
      </c>
      <c r="L8" s="682"/>
      <c r="M8" s="672"/>
      <c r="N8" s="163" t="s">
        <v>17</v>
      </c>
      <c r="O8" s="161" t="s">
        <v>16</v>
      </c>
      <c r="P8" s="162" t="s">
        <v>17</v>
      </c>
      <c r="Q8" s="161" t="s">
        <v>16</v>
      </c>
      <c r="R8" s="682"/>
      <c r="S8" s="675"/>
      <c r="T8" s="163" t="s">
        <v>17</v>
      </c>
      <c r="U8" s="161" t="s">
        <v>16</v>
      </c>
      <c r="V8" s="162" t="s">
        <v>17</v>
      </c>
      <c r="W8" s="161" t="s">
        <v>16</v>
      </c>
      <c r="X8" s="682"/>
      <c r="Y8" s="688"/>
    </row>
    <row r="9" spans="1:25" s="153" customFormat="1" ht="18" customHeight="1" thickBot="1" thickTop="1">
      <c r="A9" s="159" t="s">
        <v>22</v>
      </c>
      <c r="B9" s="157">
        <f>B10+B36+B53+B69+B90+B99</f>
        <v>563580</v>
      </c>
      <c r="C9" s="156">
        <f>C10+C36+C53+C69+C90+C99</f>
        <v>548420</v>
      </c>
      <c r="D9" s="155">
        <f>D10+D36+D53+D69+D90+D99</f>
        <v>2837</v>
      </c>
      <c r="E9" s="156">
        <f>E10+E36+E53+E69+E90+E99</f>
        <v>3208</v>
      </c>
      <c r="F9" s="155">
        <f aca="true" t="shared" si="0" ref="F9:F52">SUM(B9:E9)</f>
        <v>1118045</v>
      </c>
      <c r="G9" s="158">
        <f aca="true" t="shared" si="1" ref="G9:G52">F9/$F$9</f>
        <v>1</v>
      </c>
      <c r="H9" s="157">
        <f>H10+H36+H53+H69+H90+H99</f>
        <v>540371</v>
      </c>
      <c r="I9" s="156">
        <f>I10+I36+I53+I69+I90+I99</f>
        <v>513548</v>
      </c>
      <c r="J9" s="155">
        <f>J10+J36+J53+J69+J90+J99</f>
        <v>7538</v>
      </c>
      <c r="K9" s="156">
        <f>K10+K36+K53+K69+K90+K99</f>
        <v>5677</v>
      </c>
      <c r="L9" s="155">
        <f aca="true" t="shared" si="2" ref="L9:L52">SUM(H9:K9)</f>
        <v>1067134</v>
      </c>
      <c r="M9" s="325">
        <f aca="true" t="shared" si="3" ref="M9:M51">IF(ISERROR(F9/L9-1),"         /0",(F9/L9-1))</f>
        <v>0.04770816036224135</v>
      </c>
      <c r="N9" s="157">
        <f>N10+N36+N53+N69+N90+N99</f>
        <v>563580</v>
      </c>
      <c r="O9" s="156">
        <f>O10+O36+O53+O69+O90+O99</f>
        <v>548420</v>
      </c>
      <c r="P9" s="155">
        <f>P10+P36+P53+P69+P90+P99</f>
        <v>2837</v>
      </c>
      <c r="Q9" s="156">
        <f>Q10+Q36+Q53+Q69+Q90+Q99</f>
        <v>3208</v>
      </c>
      <c r="R9" s="155">
        <f aca="true" t="shared" si="4" ref="R9:R52">SUM(N9:Q9)</f>
        <v>1118045</v>
      </c>
      <c r="S9" s="158">
        <f aca="true" t="shared" si="5" ref="S9:S52">R9/$R$9</f>
        <v>1</v>
      </c>
      <c r="T9" s="157">
        <f>T10+T36+T53+T69+T90+T99</f>
        <v>540371</v>
      </c>
      <c r="U9" s="156">
        <f>U10+U36+U53+U69+U90+U99</f>
        <v>513548</v>
      </c>
      <c r="V9" s="155">
        <f>V10+V36+V53+V69+V90+V99</f>
        <v>7538</v>
      </c>
      <c r="W9" s="156">
        <f>W10+W36+W53+W69+W90+W99</f>
        <v>5677</v>
      </c>
      <c r="X9" s="155">
        <f aca="true" t="shared" si="6" ref="X9:X52">SUM(T9:W9)</f>
        <v>1067134</v>
      </c>
      <c r="Y9" s="154">
        <f aca="true" t="shared" si="7" ref="Y9:Y51">IF(ISERROR(R9/X9-1),"         /0",(R9/X9-1))</f>
        <v>0.04770816036224135</v>
      </c>
    </row>
    <row r="10" spans="1:25" s="145" customFormat="1" ht="19.5" customHeight="1">
      <c r="A10" s="152" t="s">
        <v>56</v>
      </c>
      <c r="B10" s="149">
        <f>SUM(B11:B35)</f>
        <v>154383</v>
      </c>
      <c r="C10" s="148">
        <f>SUM(C11:C35)</f>
        <v>150502</v>
      </c>
      <c r="D10" s="147">
        <f>SUM(D11:D35)</f>
        <v>166</v>
      </c>
      <c r="E10" s="148">
        <f>SUM(E11:E35)</f>
        <v>199</v>
      </c>
      <c r="F10" s="147">
        <f t="shared" si="0"/>
        <v>305250</v>
      </c>
      <c r="G10" s="150">
        <f t="shared" si="1"/>
        <v>0.2730212111319312</v>
      </c>
      <c r="H10" s="149">
        <f>SUM(H11:H35)</f>
        <v>169917</v>
      </c>
      <c r="I10" s="148">
        <f>SUM(I11:I35)</f>
        <v>159795</v>
      </c>
      <c r="J10" s="147">
        <f>SUM(J11:J35)</f>
        <v>546</v>
      </c>
      <c r="K10" s="148">
        <f>SUM(K11:K35)</f>
        <v>937</v>
      </c>
      <c r="L10" s="147">
        <f t="shared" si="2"/>
        <v>331195</v>
      </c>
      <c r="M10" s="151">
        <f t="shared" si="3"/>
        <v>-0.0783375352888781</v>
      </c>
      <c r="N10" s="149">
        <f>SUM(N11:N35)</f>
        <v>154383</v>
      </c>
      <c r="O10" s="148">
        <f>SUM(O11:O35)</f>
        <v>150502</v>
      </c>
      <c r="P10" s="147">
        <f>SUM(P11:P35)</f>
        <v>166</v>
      </c>
      <c r="Q10" s="148">
        <f>SUM(Q11:Q35)</f>
        <v>199</v>
      </c>
      <c r="R10" s="147">
        <f t="shared" si="4"/>
        <v>305250</v>
      </c>
      <c r="S10" s="150">
        <f t="shared" si="5"/>
        <v>0.2730212111319312</v>
      </c>
      <c r="T10" s="149">
        <f>SUM(T11:T35)</f>
        <v>169917</v>
      </c>
      <c r="U10" s="148">
        <f>SUM(U11:U35)</f>
        <v>159795</v>
      </c>
      <c r="V10" s="147">
        <f>SUM(V11:V35)</f>
        <v>546</v>
      </c>
      <c r="W10" s="148">
        <f>SUM(W11:W35)</f>
        <v>937</v>
      </c>
      <c r="X10" s="147">
        <f t="shared" si="6"/>
        <v>331195</v>
      </c>
      <c r="Y10" s="146">
        <f t="shared" si="7"/>
        <v>-0.0783375352888781</v>
      </c>
    </row>
    <row r="11" spans="1:25" ht="19.5" customHeight="1">
      <c r="A11" s="342" t="s">
        <v>283</v>
      </c>
      <c r="B11" s="343">
        <v>21630</v>
      </c>
      <c r="C11" s="344">
        <v>24353</v>
      </c>
      <c r="D11" s="345">
        <v>134</v>
      </c>
      <c r="E11" s="344">
        <v>166</v>
      </c>
      <c r="F11" s="345">
        <f t="shared" si="0"/>
        <v>46283</v>
      </c>
      <c r="G11" s="346">
        <f t="shared" si="1"/>
        <v>0.04139636597811358</v>
      </c>
      <c r="H11" s="343">
        <v>27135</v>
      </c>
      <c r="I11" s="344">
        <v>25392</v>
      </c>
      <c r="J11" s="345">
        <v>57</v>
      </c>
      <c r="K11" s="344">
        <v>87</v>
      </c>
      <c r="L11" s="345">
        <f t="shared" si="2"/>
        <v>52671</v>
      </c>
      <c r="M11" s="347">
        <f t="shared" si="3"/>
        <v>-0.12128116041085224</v>
      </c>
      <c r="N11" s="343">
        <v>21630</v>
      </c>
      <c r="O11" s="344">
        <v>24353</v>
      </c>
      <c r="P11" s="345">
        <v>134</v>
      </c>
      <c r="Q11" s="344">
        <v>166</v>
      </c>
      <c r="R11" s="345">
        <f t="shared" si="4"/>
        <v>46283</v>
      </c>
      <c r="S11" s="346">
        <f t="shared" si="5"/>
        <v>0.04139636597811358</v>
      </c>
      <c r="T11" s="343">
        <v>27135</v>
      </c>
      <c r="U11" s="344">
        <v>25392</v>
      </c>
      <c r="V11" s="345">
        <v>57</v>
      </c>
      <c r="W11" s="344">
        <v>87</v>
      </c>
      <c r="X11" s="345">
        <f t="shared" si="6"/>
        <v>52671</v>
      </c>
      <c r="Y11" s="348">
        <f t="shared" si="7"/>
        <v>-0.12128116041085224</v>
      </c>
    </row>
    <row r="12" spans="1:25" ht="19.5" customHeight="1">
      <c r="A12" s="349" t="s">
        <v>284</v>
      </c>
      <c r="B12" s="350">
        <v>11866</v>
      </c>
      <c r="C12" s="351">
        <v>8905</v>
      </c>
      <c r="D12" s="352">
        <v>0</v>
      </c>
      <c r="E12" s="351">
        <v>0</v>
      </c>
      <c r="F12" s="352">
        <f t="shared" si="0"/>
        <v>20771</v>
      </c>
      <c r="G12" s="353">
        <f t="shared" si="1"/>
        <v>0.018577964214320532</v>
      </c>
      <c r="H12" s="350">
        <v>13273</v>
      </c>
      <c r="I12" s="351">
        <v>9093</v>
      </c>
      <c r="J12" s="352">
        <v>0</v>
      </c>
      <c r="K12" s="351">
        <v>8</v>
      </c>
      <c r="L12" s="352">
        <f t="shared" si="2"/>
        <v>22374</v>
      </c>
      <c r="M12" s="354">
        <f t="shared" si="3"/>
        <v>-0.07164566014123541</v>
      </c>
      <c r="N12" s="350">
        <v>11866</v>
      </c>
      <c r="O12" s="351">
        <v>8905</v>
      </c>
      <c r="P12" s="352">
        <v>0</v>
      </c>
      <c r="Q12" s="351">
        <v>0</v>
      </c>
      <c r="R12" s="352">
        <f t="shared" si="4"/>
        <v>20771</v>
      </c>
      <c r="S12" s="353">
        <f t="shared" si="5"/>
        <v>0.018577964214320532</v>
      </c>
      <c r="T12" s="350">
        <v>13273</v>
      </c>
      <c r="U12" s="351">
        <v>9093</v>
      </c>
      <c r="V12" s="352">
        <v>0</v>
      </c>
      <c r="W12" s="351">
        <v>8</v>
      </c>
      <c r="X12" s="352">
        <f t="shared" si="6"/>
        <v>22374</v>
      </c>
      <c r="Y12" s="355">
        <f t="shared" si="7"/>
        <v>-0.07164566014123541</v>
      </c>
    </row>
    <row r="13" spans="1:25" ht="19.5" customHeight="1">
      <c r="A13" s="349" t="s">
        <v>285</v>
      </c>
      <c r="B13" s="350">
        <v>8675</v>
      </c>
      <c r="C13" s="351">
        <v>10822</v>
      </c>
      <c r="D13" s="352">
        <v>0</v>
      </c>
      <c r="E13" s="351">
        <v>0</v>
      </c>
      <c r="F13" s="352">
        <f t="shared" si="0"/>
        <v>19497</v>
      </c>
      <c r="G13" s="353">
        <f t="shared" si="1"/>
        <v>0.01743847519554222</v>
      </c>
      <c r="H13" s="350">
        <v>12412</v>
      </c>
      <c r="I13" s="351">
        <v>14114</v>
      </c>
      <c r="J13" s="352"/>
      <c r="K13" s="351"/>
      <c r="L13" s="352">
        <f t="shared" si="2"/>
        <v>26526</v>
      </c>
      <c r="M13" s="354">
        <f t="shared" si="3"/>
        <v>-0.2649852974440172</v>
      </c>
      <c r="N13" s="350">
        <v>8675</v>
      </c>
      <c r="O13" s="351">
        <v>10822</v>
      </c>
      <c r="P13" s="352"/>
      <c r="Q13" s="351"/>
      <c r="R13" s="352">
        <f t="shared" si="4"/>
        <v>19497</v>
      </c>
      <c r="S13" s="353">
        <f t="shared" si="5"/>
        <v>0.01743847519554222</v>
      </c>
      <c r="T13" s="350">
        <v>12412</v>
      </c>
      <c r="U13" s="351">
        <v>14114</v>
      </c>
      <c r="V13" s="352"/>
      <c r="W13" s="351"/>
      <c r="X13" s="352">
        <f t="shared" si="6"/>
        <v>26526</v>
      </c>
      <c r="Y13" s="355">
        <f t="shared" si="7"/>
        <v>-0.2649852974440172</v>
      </c>
    </row>
    <row r="14" spans="1:25" ht="19.5" customHeight="1">
      <c r="A14" s="349" t="s">
        <v>286</v>
      </c>
      <c r="B14" s="350">
        <v>9940</v>
      </c>
      <c r="C14" s="351">
        <v>8391</v>
      </c>
      <c r="D14" s="352">
        <v>0</v>
      </c>
      <c r="E14" s="351">
        <v>4</v>
      </c>
      <c r="F14" s="352">
        <f t="shared" si="0"/>
        <v>18335</v>
      </c>
      <c r="G14" s="353">
        <f t="shared" si="1"/>
        <v>0.016399161035557604</v>
      </c>
      <c r="H14" s="350">
        <v>10056</v>
      </c>
      <c r="I14" s="351">
        <v>8266</v>
      </c>
      <c r="J14" s="352">
        <v>119</v>
      </c>
      <c r="K14" s="351">
        <v>64</v>
      </c>
      <c r="L14" s="352">
        <f t="shared" si="2"/>
        <v>18505</v>
      </c>
      <c r="M14" s="354">
        <f t="shared" si="3"/>
        <v>-0.009186706295595815</v>
      </c>
      <c r="N14" s="350">
        <v>9940</v>
      </c>
      <c r="O14" s="351">
        <v>8391</v>
      </c>
      <c r="P14" s="352">
        <v>0</v>
      </c>
      <c r="Q14" s="351">
        <v>4</v>
      </c>
      <c r="R14" s="352">
        <f t="shared" si="4"/>
        <v>18335</v>
      </c>
      <c r="S14" s="353">
        <f t="shared" si="5"/>
        <v>0.016399161035557604</v>
      </c>
      <c r="T14" s="350">
        <v>10056</v>
      </c>
      <c r="U14" s="351">
        <v>8266</v>
      </c>
      <c r="V14" s="352">
        <v>119</v>
      </c>
      <c r="W14" s="351">
        <v>64</v>
      </c>
      <c r="X14" s="352">
        <f t="shared" si="6"/>
        <v>18505</v>
      </c>
      <c r="Y14" s="355">
        <f t="shared" si="7"/>
        <v>-0.009186706295595815</v>
      </c>
    </row>
    <row r="15" spans="1:25" ht="19.5" customHeight="1">
      <c r="A15" s="349" t="s">
        <v>287</v>
      </c>
      <c r="B15" s="350">
        <v>8079</v>
      </c>
      <c r="C15" s="351">
        <v>9547</v>
      </c>
      <c r="D15" s="352">
        <v>0</v>
      </c>
      <c r="E15" s="351">
        <v>0</v>
      </c>
      <c r="F15" s="352">
        <f t="shared" si="0"/>
        <v>17626</v>
      </c>
      <c r="G15" s="353">
        <f t="shared" si="1"/>
        <v>0.01576501840265821</v>
      </c>
      <c r="H15" s="350">
        <v>8301</v>
      </c>
      <c r="I15" s="351">
        <v>9291</v>
      </c>
      <c r="J15" s="352"/>
      <c r="K15" s="351"/>
      <c r="L15" s="352">
        <f t="shared" si="2"/>
        <v>17592</v>
      </c>
      <c r="M15" s="354">
        <f t="shared" si="3"/>
        <v>0.001932696680309265</v>
      </c>
      <c r="N15" s="350">
        <v>8079</v>
      </c>
      <c r="O15" s="351">
        <v>9547</v>
      </c>
      <c r="P15" s="352"/>
      <c r="Q15" s="351"/>
      <c r="R15" s="352">
        <f t="shared" si="4"/>
        <v>17626</v>
      </c>
      <c r="S15" s="353">
        <f t="shared" si="5"/>
        <v>0.01576501840265821</v>
      </c>
      <c r="T15" s="350">
        <v>8301</v>
      </c>
      <c r="U15" s="351">
        <v>9291</v>
      </c>
      <c r="V15" s="352"/>
      <c r="W15" s="351"/>
      <c r="X15" s="352">
        <f t="shared" si="6"/>
        <v>17592</v>
      </c>
      <c r="Y15" s="355">
        <f t="shared" si="7"/>
        <v>0.001932696680309265</v>
      </c>
    </row>
    <row r="16" spans="1:25" ht="19.5" customHeight="1">
      <c r="A16" s="349" t="s">
        <v>288</v>
      </c>
      <c r="B16" s="350">
        <v>7344</v>
      </c>
      <c r="C16" s="351">
        <v>8440</v>
      </c>
      <c r="D16" s="352">
        <v>0</v>
      </c>
      <c r="E16" s="351">
        <v>0</v>
      </c>
      <c r="F16" s="352">
        <f>SUM(B16:E16)</f>
        <v>15784</v>
      </c>
      <c r="G16" s="353">
        <f>F16/$F$9</f>
        <v>0.014117499742854716</v>
      </c>
      <c r="H16" s="350">
        <v>7264</v>
      </c>
      <c r="I16" s="351">
        <v>7280</v>
      </c>
      <c r="J16" s="352">
        <v>126</v>
      </c>
      <c r="K16" s="351">
        <v>375</v>
      </c>
      <c r="L16" s="352">
        <f>SUM(H16:K16)</f>
        <v>15045</v>
      </c>
      <c r="M16" s="354">
        <f>IF(ISERROR(F16/L16-1),"         /0",(F16/L16-1))</f>
        <v>0.049119308740445344</v>
      </c>
      <c r="N16" s="350">
        <v>7344</v>
      </c>
      <c r="O16" s="351">
        <v>8440</v>
      </c>
      <c r="P16" s="352"/>
      <c r="Q16" s="351"/>
      <c r="R16" s="352">
        <f>SUM(N16:Q16)</f>
        <v>15784</v>
      </c>
      <c r="S16" s="353">
        <f>R16/$R$9</f>
        <v>0.014117499742854716</v>
      </c>
      <c r="T16" s="350">
        <v>7264</v>
      </c>
      <c r="U16" s="351">
        <v>7280</v>
      </c>
      <c r="V16" s="352">
        <v>126</v>
      </c>
      <c r="W16" s="351">
        <v>375</v>
      </c>
      <c r="X16" s="352">
        <f>SUM(T16:W16)</f>
        <v>15045</v>
      </c>
      <c r="Y16" s="355">
        <f>IF(ISERROR(R16/X16-1),"         /0",(R16/X16-1))</f>
        <v>0.049119308740445344</v>
      </c>
    </row>
    <row r="17" spans="1:25" ht="19.5" customHeight="1">
      <c r="A17" s="349" t="s">
        <v>289</v>
      </c>
      <c r="B17" s="350">
        <v>5480</v>
      </c>
      <c r="C17" s="351">
        <v>6378</v>
      </c>
      <c r="D17" s="352">
        <v>0</v>
      </c>
      <c r="E17" s="351">
        <v>0</v>
      </c>
      <c r="F17" s="352">
        <f>SUM(B17:E17)</f>
        <v>11858</v>
      </c>
      <c r="G17" s="353">
        <f>F17/$F$9</f>
        <v>0.010606013174782767</v>
      </c>
      <c r="H17" s="350">
        <v>8288</v>
      </c>
      <c r="I17" s="351">
        <v>9816</v>
      </c>
      <c r="J17" s="352"/>
      <c r="K17" s="351"/>
      <c r="L17" s="352">
        <f>SUM(H17:K17)</f>
        <v>18104</v>
      </c>
      <c r="M17" s="354">
        <f>IF(ISERROR(F17/L17-1),"         /0",(F17/L17-1))</f>
        <v>-0.3450066283694211</v>
      </c>
      <c r="N17" s="350">
        <v>5480</v>
      </c>
      <c r="O17" s="351">
        <v>6378</v>
      </c>
      <c r="P17" s="352"/>
      <c r="Q17" s="351"/>
      <c r="R17" s="352">
        <f>SUM(N17:Q17)</f>
        <v>11858</v>
      </c>
      <c r="S17" s="353">
        <f>R17/$R$9</f>
        <v>0.010606013174782767</v>
      </c>
      <c r="T17" s="350">
        <v>8288</v>
      </c>
      <c r="U17" s="351">
        <v>9816</v>
      </c>
      <c r="V17" s="352"/>
      <c r="W17" s="351"/>
      <c r="X17" s="352">
        <f>SUM(T17:W17)</f>
        <v>18104</v>
      </c>
      <c r="Y17" s="355">
        <f>IF(ISERROR(R17/X17-1),"         /0",(R17/X17-1))</f>
        <v>-0.3450066283694211</v>
      </c>
    </row>
    <row r="18" spans="1:25" ht="19.5" customHeight="1">
      <c r="A18" s="349" t="s">
        <v>290</v>
      </c>
      <c r="B18" s="350">
        <v>4784</v>
      </c>
      <c r="C18" s="351">
        <v>6167</v>
      </c>
      <c r="D18" s="352">
        <v>0</v>
      </c>
      <c r="E18" s="351">
        <v>0</v>
      </c>
      <c r="F18" s="352">
        <f>SUM(B18:E18)</f>
        <v>10951</v>
      </c>
      <c r="G18" s="353">
        <f>F18/$F$9</f>
        <v>0.009794775702230233</v>
      </c>
      <c r="H18" s="350">
        <v>5804</v>
      </c>
      <c r="I18" s="351">
        <v>6928</v>
      </c>
      <c r="J18" s="352">
        <v>0</v>
      </c>
      <c r="K18" s="351">
        <v>0</v>
      </c>
      <c r="L18" s="352">
        <f>SUM(H18:K18)</f>
        <v>12732</v>
      </c>
      <c r="M18" s="354">
        <f>IF(ISERROR(F18/L18-1),"         /0",(F18/L18-1))</f>
        <v>-0.13988375746151427</v>
      </c>
      <c r="N18" s="350">
        <v>4784</v>
      </c>
      <c r="O18" s="351">
        <v>6167</v>
      </c>
      <c r="P18" s="352">
        <v>0</v>
      </c>
      <c r="Q18" s="351">
        <v>0</v>
      </c>
      <c r="R18" s="352">
        <f>SUM(N18:Q18)</f>
        <v>10951</v>
      </c>
      <c r="S18" s="353">
        <f>R18/$R$9</f>
        <v>0.009794775702230233</v>
      </c>
      <c r="T18" s="350">
        <v>5804</v>
      </c>
      <c r="U18" s="351">
        <v>6928</v>
      </c>
      <c r="V18" s="352">
        <v>0</v>
      </c>
      <c r="W18" s="351">
        <v>0</v>
      </c>
      <c r="X18" s="352">
        <f>SUM(T18:W18)</f>
        <v>12732</v>
      </c>
      <c r="Y18" s="355">
        <f>IF(ISERROR(R18/X18-1),"         /0",(R18/X18-1))</f>
        <v>-0.13988375746151427</v>
      </c>
    </row>
    <row r="19" spans="1:25" ht="19.5" customHeight="1">
      <c r="A19" s="349" t="s">
        <v>291</v>
      </c>
      <c r="B19" s="350">
        <v>5472</v>
      </c>
      <c r="C19" s="351">
        <v>4976</v>
      </c>
      <c r="D19" s="352">
        <v>0</v>
      </c>
      <c r="E19" s="351">
        <v>0</v>
      </c>
      <c r="F19" s="352">
        <f t="shared" si="0"/>
        <v>10448</v>
      </c>
      <c r="G19" s="353">
        <f t="shared" si="1"/>
        <v>0.009344883256040678</v>
      </c>
      <c r="H19" s="350">
        <v>6351</v>
      </c>
      <c r="I19" s="351">
        <v>5491</v>
      </c>
      <c r="J19" s="352">
        <v>1</v>
      </c>
      <c r="K19" s="351">
        <v>6</v>
      </c>
      <c r="L19" s="352">
        <f t="shared" si="2"/>
        <v>11849</v>
      </c>
      <c r="M19" s="354">
        <f t="shared" si="3"/>
        <v>-0.11823782597687571</v>
      </c>
      <c r="N19" s="350">
        <v>5472</v>
      </c>
      <c r="O19" s="351">
        <v>4976</v>
      </c>
      <c r="P19" s="352">
        <v>0</v>
      </c>
      <c r="Q19" s="351"/>
      <c r="R19" s="352">
        <f t="shared" si="4"/>
        <v>10448</v>
      </c>
      <c r="S19" s="353">
        <f t="shared" si="5"/>
        <v>0.009344883256040678</v>
      </c>
      <c r="T19" s="350">
        <v>6351</v>
      </c>
      <c r="U19" s="351">
        <v>5491</v>
      </c>
      <c r="V19" s="352">
        <v>1</v>
      </c>
      <c r="W19" s="351">
        <v>6</v>
      </c>
      <c r="X19" s="352">
        <f t="shared" si="6"/>
        <v>11849</v>
      </c>
      <c r="Y19" s="355">
        <f t="shared" si="7"/>
        <v>-0.11823782597687571</v>
      </c>
    </row>
    <row r="20" spans="1:25" ht="19.5" customHeight="1">
      <c r="A20" s="349" t="s">
        <v>292</v>
      </c>
      <c r="B20" s="350">
        <v>4047</v>
      </c>
      <c r="C20" s="351">
        <v>4489</v>
      </c>
      <c r="D20" s="352">
        <v>0</v>
      </c>
      <c r="E20" s="351">
        <v>0</v>
      </c>
      <c r="F20" s="352">
        <f aca="true" t="shared" si="8" ref="F20:F26">SUM(B20:E20)</f>
        <v>8536</v>
      </c>
      <c r="G20" s="353">
        <f aca="true" t="shared" si="9" ref="G20:G26">F20/$F$9</f>
        <v>0.00763475530949112</v>
      </c>
      <c r="H20" s="350">
        <v>4295</v>
      </c>
      <c r="I20" s="351">
        <v>4556</v>
      </c>
      <c r="J20" s="352"/>
      <c r="K20" s="351"/>
      <c r="L20" s="352">
        <f aca="true" t="shared" si="10" ref="L20:L26">SUM(H20:K20)</f>
        <v>8851</v>
      </c>
      <c r="M20" s="354">
        <f aca="true" t="shared" si="11" ref="M20:M26">IF(ISERROR(F20/L20-1),"         /0",(F20/L20-1))</f>
        <v>-0.035589198960569446</v>
      </c>
      <c r="N20" s="350">
        <v>4047</v>
      </c>
      <c r="O20" s="351">
        <v>4489</v>
      </c>
      <c r="P20" s="352"/>
      <c r="Q20" s="351"/>
      <c r="R20" s="352">
        <f aca="true" t="shared" si="12" ref="R20:R26">SUM(N20:Q20)</f>
        <v>8536</v>
      </c>
      <c r="S20" s="353">
        <f aca="true" t="shared" si="13" ref="S20:S26">R20/$R$9</f>
        <v>0.00763475530949112</v>
      </c>
      <c r="T20" s="350">
        <v>4295</v>
      </c>
      <c r="U20" s="351">
        <v>4556</v>
      </c>
      <c r="V20" s="352"/>
      <c r="W20" s="351"/>
      <c r="X20" s="352">
        <f aca="true" t="shared" si="14" ref="X20:X26">SUM(T20:W20)</f>
        <v>8851</v>
      </c>
      <c r="Y20" s="355">
        <f aca="true" t="shared" si="15" ref="Y20:Y26">IF(ISERROR(R20/X20-1),"         /0",(R20/X20-1))</f>
        <v>-0.035589198960569446</v>
      </c>
    </row>
    <row r="21" spans="1:25" ht="19.5" customHeight="1">
      <c r="A21" s="349" t="s">
        <v>293</v>
      </c>
      <c r="B21" s="350">
        <v>4564</v>
      </c>
      <c r="C21" s="351">
        <v>3924</v>
      </c>
      <c r="D21" s="352">
        <v>0</v>
      </c>
      <c r="E21" s="351">
        <v>0</v>
      </c>
      <c r="F21" s="352">
        <f>SUM(B21:E21)</f>
        <v>8488</v>
      </c>
      <c r="G21" s="353">
        <f>F21/$F$9</f>
        <v>0.007591823227150964</v>
      </c>
      <c r="H21" s="350">
        <v>2669</v>
      </c>
      <c r="I21" s="351">
        <v>1964</v>
      </c>
      <c r="J21" s="352"/>
      <c r="K21" s="351"/>
      <c r="L21" s="352">
        <f>SUM(H21:K21)</f>
        <v>4633</v>
      </c>
      <c r="M21" s="354">
        <f>IF(ISERROR(F21/L21-1),"         /0",(F21/L21-1))</f>
        <v>0.8320742499460392</v>
      </c>
      <c r="N21" s="350">
        <v>4564</v>
      </c>
      <c r="O21" s="351">
        <v>3924</v>
      </c>
      <c r="P21" s="352"/>
      <c r="Q21" s="351"/>
      <c r="R21" s="352">
        <f>SUM(N21:Q21)</f>
        <v>8488</v>
      </c>
      <c r="S21" s="353">
        <f>R21/$R$9</f>
        <v>0.007591823227150964</v>
      </c>
      <c r="T21" s="350">
        <v>2669</v>
      </c>
      <c r="U21" s="351">
        <v>1964</v>
      </c>
      <c r="V21" s="352"/>
      <c r="W21" s="351"/>
      <c r="X21" s="352">
        <f>SUM(T21:W21)</f>
        <v>4633</v>
      </c>
      <c r="Y21" s="355">
        <f>IF(ISERROR(R21/X21-1),"         /0",(R21/X21-1))</f>
        <v>0.8320742499460392</v>
      </c>
    </row>
    <row r="22" spans="1:25" ht="19.5" customHeight="1">
      <c r="A22" s="349" t="s">
        <v>294</v>
      </c>
      <c r="B22" s="350">
        <v>4186</v>
      </c>
      <c r="C22" s="351">
        <v>3956</v>
      </c>
      <c r="D22" s="352">
        <v>0</v>
      </c>
      <c r="E22" s="351">
        <v>0</v>
      </c>
      <c r="F22" s="352">
        <f t="shared" si="8"/>
        <v>8142</v>
      </c>
      <c r="G22" s="353">
        <f t="shared" si="9"/>
        <v>0.007282354466949005</v>
      </c>
      <c r="H22" s="350">
        <v>3919</v>
      </c>
      <c r="I22" s="351">
        <v>3525</v>
      </c>
      <c r="J22" s="352">
        <v>0</v>
      </c>
      <c r="K22" s="351"/>
      <c r="L22" s="352">
        <f t="shared" si="10"/>
        <v>7444</v>
      </c>
      <c r="M22" s="354">
        <f t="shared" si="11"/>
        <v>0.09376679204728644</v>
      </c>
      <c r="N22" s="350">
        <v>4186</v>
      </c>
      <c r="O22" s="351">
        <v>3956</v>
      </c>
      <c r="P22" s="352">
        <v>0</v>
      </c>
      <c r="Q22" s="351"/>
      <c r="R22" s="352">
        <f t="shared" si="12"/>
        <v>8142</v>
      </c>
      <c r="S22" s="353">
        <f t="shared" si="13"/>
        <v>0.007282354466949005</v>
      </c>
      <c r="T22" s="350">
        <v>3919</v>
      </c>
      <c r="U22" s="351">
        <v>3525</v>
      </c>
      <c r="V22" s="352">
        <v>0</v>
      </c>
      <c r="W22" s="351"/>
      <c r="X22" s="352">
        <f t="shared" si="14"/>
        <v>7444</v>
      </c>
      <c r="Y22" s="355">
        <f t="shared" si="15"/>
        <v>0.09376679204728644</v>
      </c>
    </row>
    <row r="23" spans="1:25" ht="19.5" customHeight="1">
      <c r="A23" s="349" t="s">
        <v>295</v>
      </c>
      <c r="B23" s="350">
        <v>3681</v>
      </c>
      <c r="C23" s="351">
        <v>4266</v>
      </c>
      <c r="D23" s="352">
        <v>0</v>
      </c>
      <c r="E23" s="351">
        <v>0</v>
      </c>
      <c r="F23" s="352">
        <f t="shared" si="8"/>
        <v>7947</v>
      </c>
      <c r="G23" s="353">
        <f t="shared" si="9"/>
        <v>0.00710794288244212</v>
      </c>
      <c r="H23" s="350">
        <v>4756</v>
      </c>
      <c r="I23" s="351">
        <v>5865</v>
      </c>
      <c r="J23" s="352"/>
      <c r="K23" s="351"/>
      <c r="L23" s="352">
        <f t="shared" si="10"/>
        <v>10621</v>
      </c>
      <c r="M23" s="354">
        <f t="shared" si="11"/>
        <v>-0.25176537049242065</v>
      </c>
      <c r="N23" s="350">
        <v>3681</v>
      </c>
      <c r="O23" s="351">
        <v>4266</v>
      </c>
      <c r="P23" s="352"/>
      <c r="Q23" s="351"/>
      <c r="R23" s="352">
        <f t="shared" si="12"/>
        <v>7947</v>
      </c>
      <c r="S23" s="353">
        <f t="shared" si="13"/>
        <v>0.00710794288244212</v>
      </c>
      <c r="T23" s="350">
        <v>4756</v>
      </c>
      <c r="U23" s="351">
        <v>5865</v>
      </c>
      <c r="V23" s="352"/>
      <c r="W23" s="351"/>
      <c r="X23" s="352">
        <f t="shared" si="14"/>
        <v>10621</v>
      </c>
      <c r="Y23" s="355">
        <f t="shared" si="15"/>
        <v>-0.25176537049242065</v>
      </c>
    </row>
    <row r="24" spans="1:25" ht="19.5" customHeight="1">
      <c r="A24" s="349" t="s">
        <v>296</v>
      </c>
      <c r="B24" s="350">
        <v>3639</v>
      </c>
      <c r="C24" s="351">
        <v>3784</v>
      </c>
      <c r="D24" s="352">
        <v>1</v>
      </c>
      <c r="E24" s="351">
        <v>0</v>
      </c>
      <c r="F24" s="352">
        <f t="shared" si="8"/>
        <v>7424</v>
      </c>
      <c r="G24" s="353">
        <f t="shared" si="9"/>
        <v>0.006640162068610834</v>
      </c>
      <c r="H24" s="350">
        <v>4125</v>
      </c>
      <c r="I24" s="351">
        <v>4102</v>
      </c>
      <c r="J24" s="352">
        <v>1</v>
      </c>
      <c r="K24" s="351">
        <v>4</v>
      </c>
      <c r="L24" s="352">
        <f t="shared" si="10"/>
        <v>8232</v>
      </c>
      <c r="M24" s="354">
        <f t="shared" si="11"/>
        <v>-0.09815354713313895</v>
      </c>
      <c r="N24" s="350">
        <v>3639</v>
      </c>
      <c r="O24" s="351">
        <v>3784</v>
      </c>
      <c r="P24" s="352">
        <v>1</v>
      </c>
      <c r="Q24" s="351"/>
      <c r="R24" s="352">
        <f t="shared" si="12"/>
        <v>7424</v>
      </c>
      <c r="S24" s="353">
        <f t="shared" si="13"/>
        <v>0.006640162068610834</v>
      </c>
      <c r="T24" s="350">
        <v>4125</v>
      </c>
      <c r="U24" s="351">
        <v>4102</v>
      </c>
      <c r="V24" s="352">
        <v>1</v>
      </c>
      <c r="W24" s="351">
        <v>4</v>
      </c>
      <c r="X24" s="352">
        <f t="shared" si="14"/>
        <v>8232</v>
      </c>
      <c r="Y24" s="355">
        <f t="shared" si="15"/>
        <v>-0.09815354713313895</v>
      </c>
    </row>
    <row r="25" spans="1:25" ht="19.5" customHeight="1">
      <c r="A25" s="349" t="s">
        <v>297</v>
      </c>
      <c r="B25" s="350">
        <v>3495</v>
      </c>
      <c r="C25" s="351">
        <v>3270</v>
      </c>
      <c r="D25" s="352">
        <v>0</v>
      </c>
      <c r="E25" s="351">
        <v>0</v>
      </c>
      <c r="F25" s="352">
        <f t="shared" si="8"/>
        <v>6765</v>
      </c>
      <c r="G25" s="353">
        <f t="shared" si="9"/>
        <v>0.006050740354815772</v>
      </c>
      <c r="H25" s="350">
        <v>3731</v>
      </c>
      <c r="I25" s="351">
        <v>3913</v>
      </c>
      <c r="J25" s="352"/>
      <c r="K25" s="351"/>
      <c r="L25" s="352">
        <f t="shared" si="10"/>
        <v>7644</v>
      </c>
      <c r="M25" s="354">
        <f t="shared" si="11"/>
        <v>-0.11499215070643642</v>
      </c>
      <c r="N25" s="350">
        <v>3495</v>
      </c>
      <c r="O25" s="351">
        <v>3270</v>
      </c>
      <c r="P25" s="352"/>
      <c r="Q25" s="351"/>
      <c r="R25" s="352">
        <f t="shared" si="12"/>
        <v>6765</v>
      </c>
      <c r="S25" s="353">
        <f t="shared" si="13"/>
        <v>0.006050740354815772</v>
      </c>
      <c r="T25" s="350">
        <v>3731</v>
      </c>
      <c r="U25" s="351">
        <v>3913</v>
      </c>
      <c r="V25" s="352"/>
      <c r="W25" s="351"/>
      <c r="X25" s="352">
        <f t="shared" si="14"/>
        <v>7644</v>
      </c>
      <c r="Y25" s="355">
        <f t="shared" si="15"/>
        <v>-0.11499215070643642</v>
      </c>
    </row>
    <row r="26" spans="1:25" ht="19.5" customHeight="1">
      <c r="A26" s="349" t="s">
        <v>298</v>
      </c>
      <c r="B26" s="350">
        <v>3120</v>
      </c>
      <c r="C26" s="351">
        <v>2764</v>
      </c>
      <c r="D26" s="352">
        <v>0</v>
      </c>
      <c r="E26" s="351">
        <v>0</v>
      </c>
      <c r="F26" s="352">
        <f t="shared" si="8"/>
        <v>5884</v>
      </c>
      <c r="G26" s="353">
        <f t="shared" si="9"/>
        <v>0.005262757760197487</v>
      </c>
      <c r="H26" s="350">
        <v>2880</v>
      </c>
      <c r="I26" s="351">
        <v>2977</v>
      </c>
      <c r="J26" s="352"/>
      <c r="K26" s="351"/>
      <c r="L26" s="352">
        <f t="shared" si="10"/>
        <v>5857</v>
      </c>
      <c r="M26" s="354">
        <f t="shared" si="11"/>
        <v>0.004609868533378858</v>
      </c>
      <c r="N26" s="350">
        <v>3120</v>
      </c>
      <c r="O26" s="351">
        <v>2764</v>
      </c>
      <c r="P26" s="352"/>
      <c r="Q26" s="351">
        <v>0</v>
      </c>
      <c r="R26" s="352">
        <f t="shared" si="12"/>
        <v>5884</v>
      </c>
      <c r="S26" s="353">
        <f t="shared" si="13"/>
        <v>0.005262757760197487</v>
      </c>
      <c r="T26" s="350">
        <v>2880</v>
      </c>
      <c r="U26" s="351">
        <v>2977</v>
      </c>
      <c r="V26" s="352"/>
      <c r="W26" s="351"/>
      <c r="X26" s="352">
        <f t="shared" si="14"/>
        <v>5857</v>
      </c>
      <c r="Y26" s="355">
        <f t="shared" si="15"/>
        <v>0.004609868533378858</v>
      </c>
    </row>
    <row r="27" spans="1:25" ht="19.5" customHeight="1">
      <c r="A27" s="349" t="s">
        <v>299</v>
      </c>
      <c r="B27" s="350">
        <v>3050</v>
      </c>
      <c r="C27" s="351">
        <v>2784</v>
      </c>
      <c r="D27" s="352">
        <v>0</v>
      </c>
      <c r="E27" s="351">
        <v>0</v>
      </c>
      <c r="F27" s="352">
        <f t="shared" si="0"/>
        <v>5834</v>
      </c>
      <c r="G27" s="353">
        <f t="shared" si="1"/>
        <v>0.005218036841093158</v>
      </c>
      <c r="H27" s="350">
        <v>2949</v>
      </c>
      <c r="I27" s="351">
        <v>2532</v>
      </c>
      <c r="J27" s="352">
        <v>208</v>
      </c>
      <c r="K27" s="351">
        <v>240</v>
      </c>
      <c r="L27" s="352">
        <f t="shared" si="2"/>
        <v>5929</v>
      </c>
      <c r="M27" s="354">
        <f t="shared" si="3"/>
        <v>-0.016022938100860196</v>
      </c>
      <c r="N27" s="350">
        <v>3050</v>
      </c>
      <c r="O27" s="351">
        <v>2784</v>
      </c>
      <c r="P27" s="352"/>
      <c r="Q27" s="351"/>
      <c r="R27" s="352">
        <f t="shared" si="4"/>
        <v>5834</v>
      </c>
      <c r="S27" s="353">
        <f t="shared" si="5"/>
        <v>0.005218036841093158</v>
      </c>
      <c r="T27" s="350">
        <v>2949</v>
      </c>
      <c r="U27" s="351">
        <v>2532</v>
      </c>
      <c r="V27" s="352">
        <v>208</v>
      </c>
      <c r="W27" s="351">
        <v>240</v>
      </c>
      <c r="X27" s="352">
        <f t="shared" si="6"/>
        <v>5929</v>
      </c>
      <c r="Y27" s="355">
        <f t="shared" si="7"/>
        <v>-0.016022938100860196</v>
      </c>
    </row>
    <row r="28" spans="1:25" ht="19.5" customHeight="1">
      <c r="A28" s="349" t="s">
        <v>300</v>
      </c>
      <c r="B28" s="350">
        <v>2175</v>
      </c>
      <c r="C28" s="351">
        <v>2232</v>
      </c>
      <c r="D28" s="352">
        <v>0</v>
      </c>
      <c r="E28" s="351">
        <v>0</v>
      </c>
      <c r="F28" s="352">
        <f t="shared" si="0"/>
        <v>4407</v>
      </c>
      <c r="G28" s="353">
        <f t="shared" si="1"/>
        <v>0.003941701809855596</v>
      </c>
      <c r="H28" s="350">
        <v>2346</v>
      </c>
      <c r="I28" s="351">
        <v>2125</v>
      </c>
      <c r="J28" s="352"/>
      <c r="K28" s="351">
        <v>43</v>
      </c>
      <c r="L28" s="352">
        <f t="shared" si="2"/>
        <v>4514</v>
      </c>
      <c r="M28" s="354">
        <f t="shared" si="3"/>
        <v>-0.02370403190075321</v>
      </c>
      <c r="N28" s="350">
        <v>2175</v>
      </c>
      <c r="O28" s="351">
        <v>2232</v>
      </c>
      <c r="P28" s="352"/>
      <c r="Q28" s="351"/>
      <c r="R28" s="352">
        <f t="shared" si="4"/>
        <v>4407</v>
      </c>
      <c r="S28" s="353">
        <f t="shared" si="5"/>
        <v>0.003941701809855596</v>
      </c>
      <c r="T28" s="350">
        <v>2346</v>
      </c>
      <c r="U28" s="351">
        <v>2125</v>
      </c>
      <c r="V28" s="352"/>
      <c r="W28" s="351">
        <v>43</v>
      </c>
      <c r="X28" s="352">
        <f t="shared" si="6"/>
        <v>4514</v>
      </c>
      <c r="Y28" s="355">
        <f t="shared" si="7"/>
        <v>-0.02370403190075321</v>
      </c>
    </row>
    <row r="29" spans="1:25" ht="19.5" customHeight="1">
      <c r="A29" s="349" t="s">
        <v>301</v>
      </c>
      <c r="B29" s="350">
        <v>1983</v>
      </c>
      <c r="C29" s="351">
        <v>1366</v>
      </c>
      <c r="D29" s="352">
        <v>6</v>
      </c>
      <c r="E29" s="351">
        <v>0</v>
      </c>
      <c r="F29" s="352">
        <f t="shared" si="0"/>
        <v>3355</v>
      </c>
      <c r="G29" s="353">
        <f t="shared" si="1"/>
        <v>0.003000773671900505</v>
      </c>
      <c r="H29" s="350">
        <v>1873</v>
      </c>
      <c r="I29" s="351">
        <v>1177</v>
      </c>
      <c r="J29" s="352">
        <v>15</v>
      </c>
      <c r="K29" s="351">
        <v>22</v>
      </c>
      <c r="L29" s="352">
        <f t="shared" si="2"/>
        <v>3087</v>
      </c>
      <c r="M29" s="354">
        <f t="shared" si="3"/>
        <v>0.08681567865241324</v>
      </c>
      <c r="N29" s="350">
        <v>1983</v>
      </c>
      <c r="O29" s="351">
        <v>1366</v>
      </c>
      <c r="P29" s="352">
        <v>6</v>
      </c>
      <c r="Q29" s="351"/>
      <c r="R29" s="352">
        <f t="shared" si="4"/>
        <v>3355</v>
      </c>
      <c r="S29" s="353">
        <f t="shared" si="5"/>
        <v>0.003000773671900505</v>
      </c>
      <c r="T29" s="350">
        <v>1873</v>
      </c>
      <c r="U29" s="351">
        <v>1177</v>
      </c>
      <c r="V29" s="352">
        <v>15</v>
      </c>
      <c r="W29" s="351">
        <v>22</v>
      </c>
      <c r="X29" s="352">
        <f t="shared" si="6"/>
        <v>3087</v>
      </c>
      <c r="Y29" s="355">
        <f t="shared" si="7"/>
        <v>0.08681567865241324</v>
      </c>
    </row>
    <row r="30" spans="1:25" ht="19.5" customHeight="1">
      <c r="A30" s="349" t="s">
        <v>302</v>
      </c>
      <c r="B30" s="350">
        <v>1789</v>
      </c>
      <c r="C30" s="351">
        <v>1537</v>
      </c>
      <c r="D30" s="352">
        <v>0</v>
      </c>
      <c r="E30" s="351">
        <v>0</v>
      </c>
      <c r="F30" s="352">
        <f t="shared" si="0"/>
        <v>3326</v>
      </c>
      <c r="G30" s="353">
        <f t="shared" si="1"/>
        <v>0.0029748355388199937</v>
      </c>
      <c r="H30" s="350">
        <v>3723</v>
      </c>
      <c r="I30" s="351">
        <v>1530</v>
      </c>
      <c r="J30" s="352"/>
      <c r="K30" s="351"/>
      <c r="L30" s="352">
        <f t="shared" si="2"/>
        <v>5253</v>
      </c>
      <c r="M30" s="354">
        <f t="shared" si="3"/>
        <v>-0.3668379973348562</v>
      </c>
      <c r="N30" s="350">
        <v>1789</v>
      </c>
      <c r="O30" s="351">
        <v>1537</v>
      </c>
      <c r="P30" s="352"/>
      <c r="Q30" s="351"/>
      <c r="R30" s="352">
        <f t="shared" si="4"/>
        <v>3326</v>
      </c>
      <c r="S30" s="353">
        <f t="shared" si="5"/>
        <v>0.0029748355388199937</v>
      </c>
      <c r="T30" s="350">
        <v>3723</v>
      </c>
      <c r="U30" s="351">
        <v>1530</v>
      </c>
      <c r="V30" s="352"/>
      <c r="W30" s="351"/>
      <c r="X30" s="352">
        <f t="shared" si="6"/>
        <v>5253</v>
      </c>
      <c r="Y30" s="355">
        <f t="shared" si="7"/>
        <v>-0.3668379973348562</v>
      </c>
    </row>
    <row r="31" spans="1:25" ht="19.5" customHeight="1">
      <c r="A31" s="349" t="s">
        <v>303</v>
      </c>
      <c r="B31" s="350">
        <v>1250</v>
      </c>
      <c r="C31" s="351">
        <v>1096</v>
      </c>
      <c r="D31" s="352">
        <v>0</v>
      </c>
      <c r="E31" s="351">
        <v>0</v>
      </c>
      <c r="F31" s="352">
        <f t="shared" si="0"/>
        <v>2346</v>
      </c>
      <c r="G31" s="353">
        <f t="shared" si="1"/>
        <v>0.002098305524375137</v>
      </c>
      <c r="H31" s="350">
        <v>1741</v>
      </c>
      <c r="I31" s="351">
        <v>1183</v>
      </c>
      <c r="J31" s="352"/>
      <c r="K31" s="351"/>
      <c r="L31" s="352">
        <f t="shared" si="2"/>
        <v>2924</v>
      </c>
      <c r="M31" s="354">
        <f t="shared" si="3"/>
        <v>-0.19767441860465118</v>
      </c>
      <c r="N31" s="350">
        <v>1250</v>
      </c>
      <c r="O31" s="351">
        <v>1096</v>
      </c>
      <c r="P31" s="352"/>
      <c r="Q31" s="351"/>
      <c r="R31" s="352">
        <f t="shared" si="4"/>
        <v>2346</v>
      </c>
      <c r="S31" s="353">
        <f t="shared" si="5"/>
        <v>0.002098305524375137</v>
      </c>
      <c r="T31" s="350">
        <v>1741</v>
      </c>
      <c r="U31" s="351">
        <v>1183</v>
      </c>
      <c r="V31" s="352"/>
      <c r="W31" s="351"/>
      <c r="X31" s="352">
        <f t="shared" si="6"/>
        <v>2924</v>
      </c>
      <c r="Y31" s="355">
        <f t="shared" si="7"/>
        <v>-0.19767441860465118</v>
      </c>
    </row>
    <row r="32" spans="1:25" ht="19.5" customHeight="1">
      <c r="A32" s="349" t="s">
        <v>304</v>
      </c>
      <c r="B32" s="350">
        <v>731</v>
      </c>
      <c r="C32" s="351">
        <v>781</v>
      </c>
      <c r="D32" s="352">
        <v>0</v>
      </c>
      <c r="E32" s="351">
        <v>0</v>
      </c>
      <c r="F32" s="352">
        <f t="shared" si="0"/>
        <v>1512</v>
      </c>
      <c r="G32" s="353">
        <f t="shared" si="1"/>
        <v>0.001352360593714922</v>
      </c>
      <c r="H32" s="350">
        <v>935</v>
      </c>
      <c r="I32" s="351">
        <v>1016</v>
      </c>
      <c r="J32" s="352"/>
      <c r="K32" s="351"/>
      <c r="L32" s="352">
        <f t="shared" si="2"/>
        <v>1951</v>
      </c>
      <c r="M32" s="354">
        <f t="shared" si="3"/>
        <v>-0.22501281394156847</v>
      </c>
      <c r="N32" s="350">
        <v>731</v>
      </c>
      <c r="O32" s="351">
        <v>781</v>
      </c>
      <c r="P32" s="352"/>
      <c r="Q32" s="351"/>
      <c r="R32" s="352">
        <f t="shared" si="4"/>
        <v>1512</v>
      </c>
      <c r="S32" s="353">
        <f t="shared" si="5"/>
        <v>0.001352360593714922</v>
      </c>
      <c r="T32" s="350">
        <v>935</v>
      </c>
      <c r="U32" s="351">
        <v>1016</v>
      </c>
      <c r="V32" s="352"/>
      <c r="W32" s="351"/>
      <c r="X32" s="352">
        <f t="shared" si="6"/>
        <v>1951</v>
      </c>
      <c r="Y32" s="355">
        <f t="shared" si="7"/>
        <v>-0.22501281394156847</v>
      </c>
    </row>
    <row r="33" spans="1:25" ht="19.5" customHeight="1">
      <c r="A33" s="349" t="s">
        <v>305</v>
      </c>
      <c r="B33" s="350">
        <v>567</v>
      </c>
      <c r="C33" s="351">
        <v>432</v>
      </c>
      <c r="D33" s="352">
        <v>0</v>
      </c>
      <c r="E33" s="351">
        <v>0</v>
      </c>
      <c r="F33" s="352">
        <f t="shared" si="0"/>
        <v>999</v>
      </c>
      <c r="G33" s="353">
        <f t="shared" si="1"/>
        <v>0.0008935239637045021</v>
      </c>
      <c r="H33" s="350">
        <v>3746</v>
      </c>
      <c r="I33" s="351">
        <v>3399</v>
      </c>
      <c r="J33" s="352"/>
      <c r="K33" s="351"/>
      <c r="L33" s="352">
        <f t="shared" si="2"/>
        <v>7145</v>
      </c>
      <c r="M33" s="354">
        <f t="shared" si="3"/>
        <v>-0.860181945416375</v>
      </c>
      <c r="N33" s="350">
        <v>567</v>
      </c>
      <c r="O33" s="351">
        <v>432</v>
      </c>
      <c r="P33" s="352"/>
      <c r="Q33" s="351"/>
      <c r="R33" s="352">
        <f t="shared" si="4"/>
        <v>999</v>
      </c>
      <c r="S33" s="353">
        <f t="shared" si="5"/>
        <v>0.0008935239637045021</v>
      </c>
      <c r="T33" s="350">
        <v>3746</v>
      </c>
      <c r="U33" s="351">
        <v>3399</v>
      </c>
      <c r="V33" s="352"/>
      <c r="W33" s="351"/>
      <c r="X33" s="352">
        <f t="shared" si="6"/>
        <v>7145</v>
      </c>
      <c r="Y33" s="355">
        <f t="shared" si="7"/>
        <v>-0.860181945416375</v>
      </c>
    </row>
    <row r="34" spans="1:25" ht="19.5" customHeight="1">
      <c r="A34" s="349" t="s">
        <v>306</v>
      </c>
      <c r="B34" s="350">
        <v>707</v>
      </c>
      <c r="C34" s="351">
        <v>137</v>
      </c>
      <c r="D34" s="352">
        <v>0</v>
      </c>
      <c r="E34" s="351">
        <v>0</v>
      </c>
      <c r="F34" s="352">
        <f t="shared" si="0"/>
        <v>844</v>
      </c>
      <c r="G34" s="353">
        <f t="shared" si="1"/>
        <v>0.0007548891144810808</v>
      </c>
      <c r="H34" s="350">
        <v>148</v>
      </c>
      <c r="I34" s="351">
        <v>236</v>
      </c>
      <c r="J34" s="352"/>
      <c r="K34" s="351"/>
      <c r="L34" s="352">
        <f t="shared" si="2"/>
        <v>384</v>
      </c>
      <c r="M34" s="354">
        <f t="shared" si="3"/>
        <v>1.1979166666666665</v>
      </c>
      <c r="N34" s="350">
        <v>707</v>
      </c>
      <c r="O34" s="351">
        <v>137</v>
      </c>
      <c r="P34" s="352"/>
      <c r="Q34" s="351"/>
      <c r="R34" s="352">
        <f t="shared" si="4"/>
        <v>844</v>
      </c>
      <c r="S34" s="353">
        <f t="shared" si="5"/>
        <v>0.0007548891144810808</v>
      </c>
      <c r="T34" s="350">
        <v>148</v>
      </c>
      <c r="U34" s="351">
        <v>236</v>
      </c>
      <c r="V34" s="352"/>
      <c r="W34" s="351"/>
      <c r="X34" s="352">
        <f t="shared" si="6"/>
        <v>384</v>
      </c>
      <c r="Y34" s="355">
        <f t="shared" si="7"/>
        <v>1.1979166666666665</v>
      </c>
    </row>
    <row r="35" spans="1:25" ht="19.5" customHeight="1" thickBot="1">
      <c r="A35" s="356" t="s">
        <v>282</v>
      </c>
      <c r="B35" s="357">
        <v>32129</v>
      </c>
      <c r="C35" s="358">
        <v>25705</v>
      </c>
      <c r="D35" s="359">
        <v>25</v>
      </c>
      <c r="E35" s="358">
        <v>29</v>
      </c>
      <c r="F35" s="359">
        <f t="shared" si="0"/>
        <v>57888</v>
      </c>
      <c r="G35" s="360">
        <f t="shared" si="1"/>
        <v>0.05177609130222844</v>
      </c>
      <c r="H35" s="357">
        <v>27197</v>
      </c>
      <c r="I35" s="358">
        <v>24024</v>
      </c>
      <c r="J35" s="359">
        <v>19</v>
      </c>
      <c r="K35" s="358">
        <v>88</v>
      </c>
      <c r="L35" s="359">
        <f t="shared" si="2"/>
        <v>51328</v>
      </c>
      <c r="M35" s="361">
        <f t="shared" si="3"/>
        <v>0.12780548628428923</v>
      </c>
      <c r="N35" s="357">
        <v>32129</v>
      </c>
      <c r="O35" s="358">
        <v>25705</v>
      </c>
      <c r="P35" s="359">
        <v>25</v>
      </c>
      <c r="Q35" s="358">
        <v>29</v>
      </c>
      <c r="R35" s="359">
        <f t="shared" si="4"/>
        <v>57888</v>
      </c>
      <c r="S35" s="360">
        <f t="shared" si="5"/>
        <v>0.05177609130222844</v>
      </c>
      <c r="T35" s="357">
        <v>27197</v>
      </c>
      <c r="U35" s="358">
        <v>24024</v>
      </c>
      <c r="V35" s="359">
        <v>19</v>
      </c>
      <c r="W35" s="358">
        <v>88</v>
      </c>
      <c r="X35" s="359">
        <f t="shared" si="6"/>
        <v>51328</v>
      </c>
      <c r="Y35" s="362">
        <f t="shared" si="7"/>
        <v>0.12780548628428923</v>
      </c>
    </row>
    <row r="36" spans="1:25" s="145" customFormat="1" ht="19.5" customHeight="1">
      <c r="A36" s="152" t="s">
        <v>55</v>
      </c>
      <c r="B36" s="149">
        <f>SUM(B37:B52)</f>
        <v>133901</v>
      </c>
      <c r="C36" s="148">
        <f>SUM(C37:C52)</f>
        <v>140157</v>
      </c>
      <c r="D36" s="147">
        <f>SUM(D37:D52)</f>
        <v>1221</v>
      </c>
      <c r="E36" s="148">
        <f>SUM(E37:E52)</f>
        <v>1448</v>
      </c>
      <c r="F36" s="147">
        <f t="shared" si="0"/>
        <v>276727</v>
      </c>
      <c r="G36" s="150">
        <f t="shared" si="1"/>
        <v>0.2475097156196754</v>
      </c>
      <c r="H36" s="149">
        <f>SUM(H37:H52)</f>
        <v>123144</v>
      </c>
      <c r="I36" s="148">
        <f>SUM(I37:I52)</f>
        <v>124925</v>
      </c>
      <c r="J36" s="147">
        <f>SUM(J37:J52)</f>
        <v>2931</v>
      </c>
      <c r="K36" s="148">
        <f>SUM(K37:K52)</f>
        <v>1915</v>
      </c>
      <c r="L36" s="147">
        <f t="shared" si="2"/>
        <v>252915</v>
      </c>
      <c r="M36" s="151">
        <f t="shared" si="3"/>
        <v>0.09415020856809608</v>
      </c>
      <c r="N36" s="149">
        <f>SUM(N37:N52)</f>
        <v>133901</v>
      </c>
      <c r="O36" s="148">
        <f>SUM(O37:O52)</f>
        <v>140157</v>
      </c>
      <c r="P36" s="147">
        <f>SUM(P37:P52)</f>
        <v>1221</v>
      </c>
      <c r="Q36" s="148">
        <f>SUM(Q37:Q52)</f>
        <v>1448</v>
      </c>
      <c r="R36" s="147">
        <f t="shared" si="4"/>
        <v>276727</v>
      </c>
      <c r="S36" s="150">
        <f t="shared" si="5"/>
        <v>0.2475097156196754</v>
      </c>
      <c r="T36" s="149">
        <f>SUM(T37:T52)</f>
        <v>123144</v>
      </c>
      <c r="U36" s="148">
        <f>SUM(U37:U52)</f>
        <v>124925</v>
      </c>
      <c r="V36" s="147">
        <f>SUM(V37:V52)</f>
        <v>2931</v>
      </c>
      <c r="W36" s="148">
        <f>SUM(W37:W52)</f>
        <v>1915</v>
      </c>
      <c r="X36" s="147">
        <f t="shared" si="6"/>
        <v>252915</v>
      </c>
      <c r="Y36" s="146">
        <f t="shared" si="7"/>
        <v>0.09415020856809608</v>
      </c>
    </row>
    <row r="37" spans="1:25" ht="19.5" customHeight="1">
      <c r="A37" s="342" t="s">
        <v>307</v>
      </c>
      <c r="B37" s="343">
        <v>19611</v>
      </c>
      <c r="C37" s="344">
        <v>21820</v>
      </c>
      <c r="D37" s="345">
        <v>52</v>
      </c>
      <c r="E37" s="344">
        <v>0</v>
      </c>
      <c r="F37" s="345">
        <f t="shared" si="0"/>
        <v>41483</v>
      </c>
      <c r="G37" s="346">
        <f t="shared" si="1"/>
        <v>0.037103157744097955</v>
      </c>
      <c r="H37" s="343">
        <v>19594</v>
      </c>
      <c r="I37" s="344">
        <v>20769</v>
      </c>
      <c r="J37" s="345"/>
      <c r="K37" s="344"/>
      <c r="L37" s="345">
        <f t="shared" si="2"/>
        <v>40363</v>
      </c>
      <c r="M37" s="347">
        <f t="shared" si="3"/>
        <v>0.027748185219136356</v>
      </c>
      <c r="N37" s="343">
        <v>19611</v>
      </c>
      <c r="O37" s="344">
        <v>21820</v>
      </c>
      <c r="P37" s="345">
        <v>52</v>
      </c>
      <c r="Q37" s="344">
        <v>0</v>
      </c>
      <c r="R37" s="345">
        <f t="shared" si="4"/>
        <v>41483</v>
      </c>
      <c r="S37" s="346">
        <f t="shared" si="5"/>
        <v>0.037103157744097955</v>
      </c>
      <c r="T37" s="363">
        <v>19594</v>
      </c>
      <c r="U37" s="344">
        <v>20769</v>
      </c>
      <c r="V37" s="345"/>
      <c r="W37" s="344"/>
      <c r="X37" s="345">
        <f t="shared" si="6"/>
        <v>40363</v>
      </c>
      <c r="Y37" s="348">
        <f t="shared" si="7"/>
        <v>0.027748185219136356</v>
      </c>
    </row>
    <row r="38" spans="1:25" ht="19.5" customHeight="1">
      <c r="A38" s="349" t="s">
        <v>308</v>
      </c>
      <c r="B38" s="350">
        <v>15334</v>
      </c>
      <c r="C38" s="351">
        <v>17803</v>
      </c>
      <c r="D38" s="352">
        <v>61</v>
      </c>
      <c r="E38" s="351">
        <v>65</v>
      </c>
      <c r="F38" s="352">
        <f t="shared" si="0"/>
        <v>33263</v>
      </c>
      <c r="G38" s="353">
        <f t="shared" si="1"/>
        <v>0.0297510386433462</v>
      </c>
      <c r="H38" s="350">
        <v>14909</v>
      </c>
      <c r="I38" s="351">
        <v>13955</v>
      </c>
      <c r="J38" s="352">
        <v>0</v>
      </c>
      <c r="K38" s="351"/>
      <c r="L38" s="352">
        <f t="shared" si="2"/>
        <v>28864</v>
      </c>
      <c r="M38" s="354">
        <f t="shared" si="3"/>
        <v>0.15240437915742788</v>
      </c>
      <c r="N38" s="350">
        <v>15334</v>
      </c>
      <c r="O38" s="351">
        <v>17803</v>
      </c>
      <c r="P38" s="352">
        <v>61</v>
      </c>
      <c r="Q38" s="351">
        <v>65</v>
      </c>
      <c r="R38" s="352">
        <f t="shared" si="4"/>
        <v>33263</v>
      </c>
      <c r="S38" s="353">
        <f t="shared" si="5"/>
        <v>0.0297510386433462</v>
      </c>
      <c r="T38" s="364">
        <v>14909</v>
      </c>
      <c r="U38" s="351">
        <v>13955</v>
      </c>
      <c r="V38" s="352">
        <v>0</v>
      </c>
      <c r="W38" s="351"/>
      <c r="X38" s="352">
        <f t="shared" si="6"/>
        <v>28864</v>
      </c>
      <c r="Y38" s="355">
        <f t="shared" si="7"/>
        <v>0.15240437915742788</v>
      </c>
    </row>
    <row r="39" spans="1:25" ht="19.5" customHeight="1">
      <c r="A39" s="349" t="s">
        <v>309</v>
      </c>
      <c r="B39" s="350">
        <v>15403</v>
      </c>
      <c r="C39" s="351">
        <v>15782</v>
      </c>
      <c r="D39" s="352">
        <v>0</v>
      </c>
      <c r="E39" s="351">
        <v>0</v>
      </c>
      <c r="F39" s="352">
        <f t="shared" si="0"/>
        <v>31185</v>
      </c>
      <c r="G39" s="353">
        <f t="shared" si="1"/>
        <v>0.02789243724537027</v>
      </c>
      <c r="H39" s="350">
        <v>15497</v>
      </c>
      <c r="I39" s="351">
        <v>14772</v>
      </c>
      <c r="J39" s="352"/>
      <c r="K39" s="351"/>
      <c r="L39" s="352">
        <f t="shared" si="2"/>
        <v>30269</v>
      </c>
      <c r="M39" s="354">
        <f t="shared" si="3"/>
        <v>0.03026198420826587</v>
      </c>
      <c r="N39" s="350">
        <v>15403</v>
      </c>
      <c r="O39" s="351">
        <v>15782</v>
      </c>
      <c r="P39" s="352">
        <v>0</v>
      </c>
      <c r="Q39" s="351"/>
      <c r="R39" s="352">
        <f t="shared" si="4"/>
        <v>31185</v>
      </c>
      <c r="S39" s="353">
        <f t="shared" si="5"/>
        <v>0.02789243724537027</v>
      </c>
      <c r="T39" s="364">
        <v>15497</v>
      </c>
      <c r="U39" s="351">
        <v>14772</v>
      </c>
      <c r="V39" s="352"/>
      <c r="W39" s="351"/>
      <c r="X39" s="352">
        <f t="shared" si="6"/>
        <v>30269</v>
      </c>
      <c r="Y39" s="355">
        <f t="shared" si="7"/>
        <v>0.03026198420826587</v>
      </c>
    </row>
    <row r="40" spans="1:25" ht="19.5" customHeight="1">
      <c r="A40" s="349" t="s">
        <v>310</v>
      </c>
      <c r="B40" s="350">
        <v>13185</v>
      </c>
      <c r="C40" s="351">
        <v>15683</v>
      </c>
      <c r="D40" s="352">
        <v>0</v>
      </c>
      <c r="E40" s="351">
        <v>0</v>
      </c>
      <c r="F40" s="352">
        <f t="shared" si="0"/>
        <v>28868</v>
      </c>
      <c r="G40" s="353">
        <f t="shared" si="1"/>
        <v>0.02582006985407564</v>
      </c>
      <c r="H40" s="350">
        <v>13774</v>
      </c>
      <c r="I40" s="351">
        <v>15801</v>
      </c>
      <c r="J40" s="352"/>
      <c r="K40" s="351"/>
      <c r="L40" s="352">
        <f t="shared" si="2"/>
        <v>29575</v>
      </c>
      <c r="M40" s="354" t="s">
        <v>45</v>
      </c>
      <c r="N40" s="350">
        <v>13185</v>
      </c>
      <c r="O40" s="351">
        <v>15683</v>
      </c>
      <c r="P40" s="352"/>
      <c r="Q40" s="351"/>
      <c r="R40" s="352">
        <f t="shared" si="4"/>
        <v>28868</v>
      </c>
      <c r="S40" s="353">
        <f t="shared" si="5"/>
        <v>0.02582006985407564</v>
      </c>
      <c r="T40" s="364">
        <v>13774</v>
      </c>
      <c r="U40" s="351">
        <v>15801</v>
      </c>
      <c r="V40" s="352"/>
      <c r="W40" s="351"/>
      <c r="X40" s="352">
        <f t="shared" si="6"/>
        <v>29575</v>
      </c>
      <c r="Y40" s="355">
        <f t="shared" si="7"/>
        <v>-0.023905325443786984</v>
      </c>
    </row>
    <row r="41" spans="1:25" ht="19.5" customHeight="1">
      <c r="A41" s="349" t="s">
        <v>311</v>
      </c>
      <c r="B41" s="350">
        <v>10881</v>
      </c>
      <c r="C41" s="351">
        <v>9854</v>
      </c>
      <c r="D41" s="352">
        <v>0</v>
      </c>
      <c r="E41" s="351">
        <v>0</v>
      </c>
      <c r="F41" s="352">
        <f t="shared" si="0"/>
        <v>20735</v>
      </c>
      <c r="G41" s="353">
        <f t="shared" si="1"/>
        <v>0.018545765152565414</v>
      </c>
      <c r="H41" s="350">
        <v>8864</v>
      </c>
      <c r="I41" s="351">
        <v>9396</v>
      </c>
      <c r="J41" s="352"/>
      <c r="K41" s="351">
        <v>0</v>
      </c>
      <c r="L41" s="352">
        <f t="shared" si="2"/>
        <v>18260</v>
      </c>
      <c r="M41" s="354">
        <f t="shared" si="3"/>
        <v>0.1355421686746987</v>
      </c>
      <c r="N41" s="350">
        <v>10881</v>
      </c>
      <c r="O41" s="351">
        <v>9854</v>
      </c>
      <c r="P41" s="352"/>
      <c r="Q41" s="351">
        <v>0</v>
      </c>
      <c r="R41" s="352">
        <f t="shared" si="4"/>
        <v>20735</v>
      </c>
      <c r="S41" s="353">
        <f t="shared" si="5"/>
        <v>0.018545765152565414</v>
      </c>
      <c r="T41" s="364">
        <v>8864</v>
      </c>
      <c r="U41" s="351">
        <v>9396</v>
      </c>
      <c r="V41" s="352"/>
      <c r="W41" s="351">
        <v>0</v>
      </c>
      <c r="X41" s="352">
        <f t="shared" si="6"/>
        <v>18260</v>
      </c>
      <c r="Y41" s="355">
        <f t="shared" si="7"/>
        <v>0.1355421686746987</v>
      </c>
    </row>
    <row r="42" spans="1:25" ht="19.5" customHeight="1">
      <c r="A42" s="349" t="s">
        <v>312</v>
      </c>
      <c r="B42" s="350">
        <v>6370</v>
      </c>
      <c r="C42" s="351">
        <v>7980</v>
      </c>
      <c r="D42" s="352">
        <v>0</v>
      </c>
      <c r="E42" s="351">
        <v>0</v>
      </c>
      <c r="F42" s="352">
        <f t="shared" si="0"/>
        <v>14350</v>
      </c>
      <c r="G42" s="353">
        <f t="shared" si="1"/>
        <v>0.012834903782942548</v>
      </c>
      <c r="H42" s="350">
        <v>6313</v>
      </c>
      <c r="I42" s="351">
        <v>7398</v>
      </c>
      <c r="J42" s="352"/>
      <c r="K42" s="351"/>
      <c r="L42" s="352">
        <f t="shared" si="2"/>
        <v>13711</v>
      </c>
      <c r="M42" s="354">
        <f t="shared" si="3"/>
        <v>0.04660491576106773</v>
      </c>
      <c r="N42" s="350">
        <v>6370</v>
      </c>
      <c r="O42" s="351">
        <v>7980</v>
      </c>
      <c r="P42" s="352"/>
      <c r="Q42" s="351"/>
      <c r="R42" s="352">
        <f t="shared" si="4"/>
        <v>14350</v>
      </c>
      <c r="S42" s="353">
        <f t="shared" si="5"/>
        <v>0.012834903782942548</v>
      </c>
      <c r="T42" s="364">
        <v>6313</v>
      </c>
      <c r="U42" s="351">
        <v>7398</v>
      </c>
      <c r="V42" s="352"/>
      <c r="W42" s="351"/>
      <c r="X42" s="352">
        <f t="shared" si="6"/>
        <v>13711</v>
      </c>
      <c r="Y42" s="355">
        <f t="shared" si="7"/>
        <v>0.04660491576106773</v>
      </c>
    </row>
    <row r="43" spans="1:25" ht="19.5" customHeight="1">
      <c r="A43" s="349" t="s">
        <v>313</v>
      </c>
      <c r="B43" s="350">
        <v>7041</v>
      </c>
      <c r="C43" s="351">
        <v>7244</v>
      </c>
      <c r="D43" s="352">
        <v>0</v>
      </c>
      <c r="E43" s="351">
        <v>2</v>
      </c>
      <c r="F43" s="352">
        <f>SUM(B43:E43)</f>
        <v>14287</v>
      </c>
      <c r="G43" s="353">
        <f>F43/$F$9</f>
        <v>0.012778555424871092</v>
      </c>
      <c r="H43" s="350">
        <v>8600</v>
      </c>
      <c r="I43" s="351">
        <v>8242</v>
      </c>
      <c r="J43" s="352">
        <v>268</v>
      </c>
      <c r="K43" s="351">
        <v>90</v>
      </c>
      <c r="L43" s="352">
        <f>SUM(H43:K43)</f>
        <v>17200</v>
      </c>
      <c r="M43" s="354">
        <f>IF(ISERROR(F43/L43-1),"         /0",(F43/L43-1))</f>
        <v>-0.1693604651162791</v>
      </c>
      <c r="N43" s="350">
        <v>7041</v>
      </c>
      <c r="O43" s="351">
        <v>7244</v>
      </c>
      <c r="P43" s="352"/>
      <c r="Q43" s="351">
        <v>2</v>
      </c>
      <c r="R43" s="352">
        <f>SUM(N43:Q43)</f>
        <v>14287</v>
      </c>
      <c r="S43" s="353">
        <f>R43/$R$9</f>
        <v>0.012778555424871092</v>
      </c>
      <c r="T43" s="364">
        <v>8600</v>
      </c>
      <c r="U43" s="351">
        <v>8242</v>
      </c>
      <c r="V43" s="352">
        <v>268</v>
      </c>
      <c r="W43" s="351">
        <v>90</v>
      </c>
      <c r="X43" s="352">
        <f>SUM(T43:W43)</f>
        <v>17200</v>
      </c>
      <c r="Y43" s="355">
        <f>IF(ISERROR(R43/X43-1),"         /0",(R43/X43-1))</f>
        <v>-0.1693604651162791</v>
      </c>
    </row>
    <row r="44" spans="1:25" ht="19.5" customHeight="1">
      <c r="A44" s="349" t="s">
        <v>314</v>
      </c>
      <c r="B44" s="350">
        <v>2896</v>
      </c>
      <c r="C44" s="351">
        <v>2693</v>
      </c>
      <c r="D44" s="352">
        <v>0</v>
      </c>
      <c r="E44" s="351">
        <v>0</v>
      </c>
      <c r="F44" s="352">
        <f t="shared" si="0"/>
        <v>5589</v>
      </c>
      <c r="G44" s="353">
        <f t="shared" si="1"/>
        <v>0.004998904337481944</v>
      </c>
      <c r="H44" s="350">
        <v>1494</v>
      </c>
      <c r="I44" s="351">
        <v>1398</v>
      </c>
      <c r="J44" s="352"/>
      <c r="K44" s="351"/>
      <c r="L44" s="352">
        <f t="shared" si="2"/>
        <v>2892</v>
      </c>
      <c r="M44" s="354" t="s">
        <v>45</v>
      </c>
      <c r="N44" s="350">
        <v>2896</v>
      </c>
      <c r="O44" s="351">
        <v>2693</v>
      </c>
      <c r="P44" s="352">
        <v>0</v>
      </c>
      <c r="Q44" s="351"/>
      <c r="R44" s="352">
        <f t="shared" si="4"/>
        <v>5589</v>
      </c>
      <c r="S44" s="353">
        <f t="shared" si="5"/>
        <v>0.004998904337481944</v>
      </c>
      <c r="T44" s="364">
        <v>1494</v>
      </c>
      <c r="U44" s="351">
        <v>1398</v>
      </c>
      <c r="V44" s="352"/>
      <c r="W44" s="351"/>
      <c r="X44" s="352">
        <f t="shared" si="6"/>
        <v>2892</v>
      </c>
      <c r="Y44" s="355" t="s">
        <v>45</v>
      </c>
    </row>
    <row r="45" spans="1:25" ht="19.5" customHeight="1">
      <c r="A45" s="349" t="s">
        <v>315</v>
      </c>
      <c r="B45" s="350">
        <v>2758</v>
      </c>
      <c r="C45" s="351">
        <v>2423</v>
      </c>
      <c r="D45" s="352">
        <v>1</v>
      </c>
      <c r="E45" s="351">
        <v>1</v>
      </c>
      <c r="F45" s="352">
        <f>SUM(B45:E45)</f>
        <v>5183</v>
      </c>
      <c r="G45" s="353">
        <f>F45/$F$9</f>
        <v>0.004635770474354789</v>
      </c>
      <c r="H45" s="350">
        <v>2092</v>
      </c>
      <c r="I45" s="351">
        <v>1905</v>
      </c>
      <c r="J45" s="352"/>
      <c r="K45" s="351"/>
      <c r="L45" s="352">
        <f>SUM(H45:K45)</f>
        <v>3997</v>
      </c>
      <c r="M45" s="354">
        <f>IF(ISERROR(F45/L45-1),"         /0",(F45/L45-1))</f>
        <v>0.2967225419064299</v>
      </c>
      <c r="N45" s="350">
        <v>2758</v>
      </c>
      <c r="O45" s="351">
        <v>2423</v>
      </c>
      <c r="P45" s="352">
        <v>1</v>
      </c>
      <c r="Q45" s="351">
        <v>1</v>
      </c>
      <c r="R45" s="352">
        <f>SUM(N45:Q45)</f>
        <v>5183</v>
      </c>
      <c r="S45" s="353">
        <f>R45/$R$9</f>
        <v>0.004635770474354789</v>
      </c>
      <c r="T45" s="364">
        <v>2092</v>
      </c>
      <c r="U45" s="351">
        <v>1905</v>
      </c>
      <c r="V45" s="352"/>
      <c r="W45" s="351"/>
      <c r="X45" s="352">
        <f>SUM(T45:W45)</f>
        <v>3997</v>
      </c>
      <c r="Y45" s="355">
        <f>IF(ISERROR(R45/X45-1),"         /0",(R45/X45-1))</f>
        <v>0.2967225419064299</v>
      </c>
    </row>
    <row r="46" spans="1:25" ht="19.5" customHeight="1">
      <c r="A46" s="349" t="s">
        <v>316</v>
      </c>
      <c r="B46" s="350">
        <v>2004</v>
      </c>
      <c r="C46" s="351">
        <v>2573</v>
      </c>
      <c r="D46" s="352">
        <v>0</v>
      </c>
      <c r="E46" s="351">
        <v>0</v>
      </c>
      <c r="F46" s="352">
        <f t="shared" si="0"/>
        <v>4577</v>
      </c>
      <c r="G46" s="353">
        <f t="shared" si="1"/>
        <v>0.004093752934810316</v>
      </c>
      <c r="H46" s="350">
        <v>1907</v>
      </c>
      <c r="I46" s="351">
        <v>2550</v>
      </c>
      <c r="J46" s="352"/>
      <c r="K46" s="351"/>
      <c r="L46" s="352">
        <f t="shared" si="2"/>
        <v>4457</v>
      </c>
      <c r="M46" s="354">
        <f t="shared" si="3"/>
        <v>0.02692393986986752</v>
      </c>
      <c r="N46" s="350">
        <v>2004</v>
      </c>
      <c r="O46" s="351">
        <v>2573</v>
      </c>
      <c r="P46" s="352"/>
      <c r="Q46" s="351"/>
      <c r="R46" s="352">
        <f t="shared" si="4"/>
        <v>4577</v>
      </c>
      <c r="S46" s="353">
        <f t="shared" si="5"/>
        <v>0.004093752934810316</v>
      </c>
      <c r="T46" s="364">
        <v>1907</v>
      </c>
      <c r="U46" s="351">
        <v>2550</v>
      </c>
      <c r="V46" s="352"/>
      <c r="W46" s="351"/>
      <c r="X46" s="352">
        <f t="shared" si="6"/>
        <v>4457</v>
      </c>
      <c r="Y46" s="355">
        <f t="shared" si="7"/>
        <v>0.02692393986986752</v>
      </c>
    </row>
    <row r="47" spans="1:25" ht="19.5" customHeight="1">
      <c r="A47" s="349" t="s">
        <v>317</v>
      </c>
      <c r="B47" s="350">
        <v>2321</v>
      </c>
      <c r="C47" s="351">
        <v>1934</v>
      </c>
      <c r="D47" s="352">
        <v>0</v>
      </c>
      <c r="E47" s="351">
        <v>0</v>
      </c>
      <c r="F47" s="352">
        <f t="shared" si="0"/>
        <v>4255</v>
      </c>
      <c r="G47" s="353">
        <f t="shared" si="1"/>
        <v>0.0038057502157784347</v>
      </c>
      <c r="H47" s="350">
        <v>1086</v>
      </c>
      <c r="I47" s="351">
        <v>967</v>
      </c>
      <c r="J47" s="352"/>
      <c r="K47" s="351"/>
      <c r="L47" s="352">
        <f t="shared" si="2"/>
        <v>2053</v>
      </c>
      <c r="M47" s="354">
        <f t="shared" si="3"/>
        <v>1.0725767169995128</v>
      </c>
      <c r="N47" s="350">
        <v>2321</v>
      </c>
      <c r="O47" s="351">
        <v>1934</v>
      </c>
      <c r="P47" s="352"/>
      <c r="Q47" s="351"/>
      <c r="R47" s="352">
        <f t="shared" si="4"/>
        <v>4255</v>
      </c>
      <c r="S47" s="353">
        <f t="shared" si="5"/>
        <v>0.0038057502157784347</v>
      </c>
      <c r="T47" s="364">
        <v>1086</v>
      </c>
      <c r="U47" s="351">
        <v>967</v>
      </c>
      <c r="V47" s="352"/>
      <c r="W47" s="351"/>
      <c r="X47" s="352">
        <f t="shared" si="6"/>
        <v>2053</v>
      </c>
      <c r="Y47" s="355">
        <f t="shared" si="7"/>
        <v>1.0725767169995128</v>
      </c>
    </row>
    <row r="48" spans="1:25" ht="19.5" customHeight="1">
      <c r="A48" s="349" t="s">
        <v>318</v>
      </c>
      <c r="B48" s="350">
        <v>1586</v>
      </c>
      <c r="C48" s="351">
        <v>1520</v>
      </c>
      <c r="D48" s="352">
        <v>0</v>
      </c>
      <c r="E48" s="351">
        <v>0</v>
      </c>
      <c r="F48" s="352">
        <f>SUM(B48:E48)</f>
        <v>3106</v>
      </c>
      <c r="G48" s="353">
        <f>F48/$F$9</f>
        <v>0.0027780634947609443</v>
      </c>
      <c r="H48" s="350">
        <v>1425</v>
      </c>
      <c r="I48" s="351">
        <v>1574</v>
      </c>
      <c r="J48" s="352"/>
      <c r="K48" s="351"/>
      <c r="L48" s="352">
        <f>SUM(H48:K48)</f>
        <v>2999</v>
      </c>
      <c r="M48" s="354">
        <f>IF(ISERROR(F48/L48-1),"         /0",(F48/L48-1))</f>
        <v>0.03567855951983989</v>
      </c>
      <c r="N48" s="350">
        <v>1586</v>
      </c>
      <c r="O48" s="351">
        <v>1520</v>
      </c>
      <c r="P48" s="352"/>
      <c r="Q48" s="351"/>
      <c r="R48" s="352">
        <f>SUM(N48:Q48)</f>
        <v>3106</v>
      </c>
      <c r="S48" s="353">
        <f>R48/$R$9</f>
        <v>0.0027780634947609443</v>
      </c>
      <c r="T48" s="364">
        <v>1425</v>
      </c>
      <c r="U48" s="351">
        <v>1574</v>
      </c>
      <c r="V48" s="352"/>
      <c r="W48" s="351"/>
      <c r="X48" s="352">
        <f>SUM(T48:W48)</f>
        <v>2999</v>
      </c>
      <c r="Y48" s="355">
        <f>IF(ISERROR(R48/X48-1),"         /0",(R48/X48-1))</f>
        <v>0.03567855951983989</v>
      </c>
    </row>
    <row r="49" spans="1:25" ht="19.5" customHeight="1">
      <c r="A49" s="349" t="s">
        <v>319</v>
      </c>
      <c r="B49" s="350">
        <v>1237</v>
      </c>
      <c r="C49" s="351">
        <v>1539</v>
      </c>
      <c r="D49" s="352">
        <v>0</v>
      </c>
      <c r="E49" s="351">
        <v>0</v>
      </c>
      <c r="F49" s="352">
        <f>SUM(B49:E49)</f>
        <v>2776</v>
      </c>
      <c r="G49" s="353">
        <f>F49/$F$9</f>
        <v>0.0024829054286723703</v>
      </c>
      <c r="H49" s="350">
        <v>1266</v>
      </c>
      <c r="I49" s="351">
        <v>1034</v>
      </c>
      <c r="J49" s="352"/>
      <c r="K49" s="351"/>
      <c r="L49" s="352">
        <f>SUM(H49:K49)</f>
        <v>2300</v>
      </c>
      <c r="M49" s="354">
        <f>IF(ISERROR(F49/L49-1),"         /0",(F49/L49-1))</f>
        <v>0.20695652173913048</v>
      </c>
      <c r="N49" s="350">
        <v>1237</v>
      </c>
      <c r="O49" s="351">
        <v>1539</v>
      </c>
      <c r="P49" s="352"/>
      <c r="Q49" s="351"/>
      <c r="R49" s="352">
        <f>SUM(N49:Q49)</f>
        <v>2776</v>
      </c>
      <c r="S49" s="353">
        <f>R49/$R$9</f>
        <v>0.0024829054286723703</v>
      </c>
      <c r="T49" s="364">
        <v>1266</v>
      </c>
      <c r="U49" s="351">
        <v>1034</v>
      </c>
      <c r="V49" s="352"/>
      <c r="W49" s="351"/>
      <c r="X49" s="352">
        <f>SUM(T49:W49)</f>
        <v>2300</v>
      </c>
      <c r="Y49" s="355">
        <f>IF(ISERROR(R49/X49-1),"         /0",(R49/X49-1))</f>
        <v>0.20695652173913048</v>
      </c>
    </row>
    <row r="50" spans="1:25" ht="19.5" customHeight="1">
      <c r="A50" s="349" t="s">
        <v>320</v>
      </c>
      <c r="B50" s="350">
        <v>997</v>
      </c>
      <c r="C50" s="351">
        <v>951</v>
      </c>
      <c r="D50" s="352">
        <v>0</v>
      </c>
      <c r="E50" s="351">
        <v>0</v>
      </c>
      <c r="F50" s="352">
        <f t="shared" si="0"/>
        <v>1948</v>
      </c>
      <c r="G50" s="353">
        <f t="shared" si="1"/>
        <v>0.0017423270083046748</v>
      </c>
      <c r="H50" s="350">
        <v>1086</v>
      </c>
      <c r="I50" s="351">
        <v>1032</v>
      </c>
      <c r="J50" s="352"/>
      <c r="K50" s="351"/>
      <c r="L50" s="352">
        <f t="shared" si="2"/>
        <v>2118</v>
      </c>
      <c r="M50" s="354">
        <f t="shared" si="3"/>
        <v>-0.08026440037771487</v>
      </c>
      <c r="N50" s="350">
        <v>997</v>
      </c>
      <c r="O50" s="351">
        <v>951</v>
      </c>
      <c r="P50" s="352"/>
      <c r="Q50" s="351"/>
      <c r="R50" s="352">
        <f t="shared" si="4"/>
        <v>1948</v>
      </c>
      <c r="S50" s="353">
        <f t="shared" si="5"/>
        <v>0.0017423270083046748</v>
      </c>
      <c r="T50" s="364">
        <v>1086</v>
      </c>
      <c r="U50" s="351">
        <v>1032</v>
      </c>
      <c r="V50" s="352"/>
      <c r="W50" s="351"/>
      <c r="X50" s="352">
        <f t="shared" si="6"/>
        <v>2118</v>
      </c>
      <c r="Y50" s="355">
        <f t="shared" si="7"/>
        <v>-0.08026440037771487</v>
      </c>
    </row>
    <row r="51" spans="1:25" ht="19.5" customHeight="1">
      <c r="A51" s="349" t="s">
        <v>321</v>
      </c>
      <c r="B51" s="350">
        <v>625</v>
      </c>
      <c r="C51" s="351">
        <v>422</v>
      </c>
      <c r="D51" s="352">
        <v>0</v>
      </c>
      <c r="E51" s="351">
        <v>0</v>
      </c>
      <c r="F51" s="352">
        <f t="shared" si="0"/>
        <v>1047</v>
      </c>
      <c r="G51" s="353">
        <f t="shared" si="1"/>
        <v>0.0009364560460446583</v>
      </c>
      <c r="H51" s="350">
        <v>304</v>
      </c>
      <c r="I51" s="351">
        <v>276</v>
      </c>
      <c r="J51" s="352"/>
      <c r="K51" s="351"/>
      <c r="L51" s="352">
        <f t="shared" si="2"/>
        <v>580</v>
      </c>
      <c r="M51" s="354">
        <f t="shared" si="3"/>
        <v>0.8051724137931036</v>
      </c>
      <c r="N51" s="350">
        <v>625</v>
      </c>
      <c r="O51" s="351">
        <v>422</v>
      </c>
      <c r="P51" s="352"/>
      <c r="Q51" s="351"/>
      <c r="R51" s="352">
        <f t="shared" si="4"/>
        <v>1047</v>
      </c>
      <c r="S51" s="353">
        <f t="shared" si="5"/>
        <v>0.0009364560460446583</v>
      </c>
      <c r="T51" s="364">
        <v>304</v>
      </c>
      <c r="U51" s="351">
        <v>276</v>
      </c>
      <c r="V51" s="352"/>
      <c r="W51" s="351"/>
      <c r="X51" s="352">
        <f t="shared" si="6"/>
        <v>580</v>
      </c>
      <c r="Y51" s="355">
        <f t="shared" si="7"/>
        <v>0.8051724137931036</v>
      </c>
    </row>
    <row r="52" spans="1:25" ht="19.5" customHeight="1" thickBot="1">
      <c r="A52" s="349" t="s">
        <v>282</v>
      </c>
      <c r="B52" s="350">
        <v>31652</v>
      </c>
      <c r="C52" s="351">
        <v>29936</v>
      </c>
      <c r="D52" s="352">
        <v>1107</v>
      </c>
      <c r="E52" s="351">
        <v>1380</v>
      </c>
      <c r="F52" s="352">
        <f t="shared" si="0"/>
        <v>64075</v>
      </c>
      <c r="G52" s="353">
        <f t="shared" si="1"/>
        <v>0.05730985783219817</v>
      </c>
      <c r="H52" s="350">
        <v>24933</v>
      </c>
      <c r="I52" s="351">
        <v>23856</v>
      </c>
      <c r="J52" s="352">
        <v>2663</v>
      </c>
      <c r="K52" s="351">
        <v>1825</v>
      </c>
      <c r="L52" s="352">
        <f t="shared" si="2"/>
        <v>53277</v>
      </c>
      <c r="M52" s="354" t="s">
        <v>45</v>
      </c>
      <c r="N52" s="350">
        <v>31652</v>
      </c>
      <c r="O52" s="351">
        <v>29936</v>
      </c>
      <c r="P52" s="352">
        <v>1107</v>
      </c>
      <c r="Q52" s="351">
        <v>1380</v>
      </c>
      <c r="R52" s="352">
        <f t="shared" si="4"/>
        <v>64075</v>
      </c>
      <c r="S52" s="353">
        <f t="shared" si="5"/>
        <v>0.05730985783219817</v>
      </c>
      <c r="T52" s="364">
        <v>24933</v>
      </c>
      <c r="U52" s="351">
        <v>23856</v>
      </c>
      <c r="V52" s="352">
        <v>2663</v>
      </c>
      <c r="W52" s="351">
        <v>1825</v>
      </c>
      <c r="X52" s="352">
        <f t="shared" si="6"/>
        <v>53277</v>
      </c>
      <c r="Y52" s="355" t="s">
        <v>45</v>
      </c>
    </row>
    <row r="53" spans="1:25" s="145" customFormat="1" ht="19.5" customHeight="1">
      <c r="A53" s="152" t="s">
        <v>54</v>
      </c>
      <c r="B53" s="149">
        <f>SUM(B54:B68)</f>
        <v>77434</v>
      </c>
      <c r="C53" s="148">
        <f>SUM(C54:C68)</f>
        <v>72285</v>
      </c>
      <c r="D53" s="147">
        <f>SUM(D54:D68)</f>
        <v>31</v>
      </c>
      <c r="E53" s="148">
        <f>SUM(E54:E68)</f>
        <v>0</v>
      </c>
      <c r="F53" s="147">
        <f>SUM(B53:E53)</f>
        <v>149750</v>
      </c>
      <c r="G53" s="150">
        <f>F53/$F$9</f>
        <v>0.13393915271746665</v>
      </c>
      <c r="H53" s="149">
        <f>SUM(H54:H68)</f>
        <v>67238</v>
      </c>
      <c r="I53" s="148">
        <f>SUM(I54:I68)</f>
        <v>60370</v>
      </c>
      <c r="J53" s="147">
        <f>SUM(J54:J68)</f>
        <v>28</v>
      </c>
      <c r="K53" s="148">
        <f>SUM(K54:K68)</f>
        <v>0</v>
      </c>
      <c r="L53" s="147">
        <f>SUM(H53:K53)</f>
        <v>127636</v>
      </c>
      <c r="M53" s="151">
        <f>IF(ISERROR(F53/L53-1),"         /0",(F53/L53-1))</f>
        <v>0.17325832837130584</v>
      </c>
      <c r="N53" s="149">
        <f>SUM(N54:N68)</f>
        <v>77434</v>
      </c>
      <c r="O53" s="148">
        <f>SUM(O54:O68)</f>
        <v>72285</v>
      </c>
      <c r="P53" s="147">
        <f>SUM(P54:P68)</f>
        <v>31</v>
      </c>
      <c r="Q53" s="148">
        <f>SUM(Q54:Q68)</f>
        <v>0</v>
      </c>
      <c r="R53" s="147">
        <f>SUM(N53:Q53)</f>
        <v>149750</v>
      </c>
      <c r="S53" s="150">
        <f>R53/$R$9</f>
        <v>0.13393915271746665</v>
      </c>
      <c r="T53" s="149">
        <f>SUM(T54:T68)</f>
        <v>67238</v>
      </c>
      <c r="U53" s="148">
        <f>SUM(U54:U68)</f>
        <v>60370</v>
      </c>
      <c r="V53" s="147">
        <f>SUM(V54:V68)</f>
        <v>28</v>
      </c>
      <c r="W53" s="148">
        <f>SUM(W54:W68)</f>
        <v>0</v>
      </c>
      <c r="X53" s="147">
        <f>SUM(T53:W53)</f>
        <v>127636</v>
      </c>
      <c r="Y53" s="146">
        <f>IF(ISERROR(R53/X53-1),"         /0",(R53/X53-1))</f>
        <v>0.17325832837130584</v>
      </c>
    </row>
    <row r="54" spans="1:25" ht="19.5" customHeight="1">
      <c r="A54" s="342" t="s">
        <v>322</v>
      </c>
      <c r="B54" s="343">
        <v>18196</v>
      </c>
      <c r="C54" s="344">
        <v>20965</v>
      </c>
      <c r="D54" s="345">
        <v>0</v>
      </c>
      <c r="E54" s="344">
        <v>0</v>
      </c>
      <c r="F54" s="345">
        <f>SUM(B54:E54)</f>
        <v>39161</v>
      </c>
      <c r="G54" s="346">
        <f>F54/$F$9</f>
        <v>0.0350263182608929</v>
      </c>
      <c r="H54" s="343">
        <v>12047</v>
      </c>
      <c r="I54" s="344">
        <v>15055</v>
      </c>
      <c r="J54" s="345"/>
      <c r="K54" s="344"/>
      <c r="L54" s="345">
        <f>SUM(H54:K54)</f>
        <v>27102</v>
      </c>
      <c r="M54" s="347">
        <f>IF(ISERROR(F54/L54-1),"         /0",(F54/L54-1))</f>
        <v>0.44494871227215693</v>
      </c>
      <c r="N54" s="343">
        <v>18196</v>
      </c>
      <c r="O54" s="344">
        <v>20965</v>
      </c>
      <c r="P54" s="345"/>
      <c r="Q54" s="344"/>
      <c r="R54" s="345">
        <f>SUM(N54:Q54)</f>
        <v>39161</v>
      </c>
      <c r="S54" s="346">
        <f>R54/$R$9</f>
        <v>0.0350263182608929</v>
      </c>
      <c r="T54" s="343">
        <v>12047</v>
      </c>
      <c r="U54" s="344">
        <v>15055</v>
      </c>
      <c r="V54" s="345"/>
      <c r="W54" s="344"/>
      <c r="X54" s="345">
        <f>SUM(T54:W54)</f>
        <v>27102</v>
      </c>
      <c r="Y54" s="348">
        <f>IF(ISERROR(R54/X54-1),"         /0",(R54/X54-1))</f>
        <v>0.44494871227215693</v>
      </c>
    </row>
    <row r="55" spans="1:25" ht="19.5" customHeight="1">
      <c r="A55" s="349" t="s">
        <v>323</v>
      </c>
      <c r="B55" s="350">
        <v>8715</v>
      </c>
      <c r="C55" s="351">
        <v>5342</v>
      </c>
      <c r="D55" s="352">
        <v>1</v>
      </c>
      <c r="E55" s="351">
        <v>0</v>
      </c>
      <c r="F55" s="352">
        <f>SUM(B55:E55)</f>
        <v>14058</v>
      </c>
      <c r="G55" s="353">
        <f>F55/$F$9</f>
        <v>0.012573733615373263</v>
      </c>
      <c r="H55" s="350">
        <v>7834</v>
      </c>
      <c r="I55" s="351">
        <v>4311</v>
      </c>
      <c r="J55" s="352"/>
      <c r="K55" s="351"/>
      <c r="L55" s="352">
        <f>SUM(H55:K55)</f>
        <v>12145</v>
      </c>
      <c r="M55" s="354">
        <f>IF(ISERROR(F55/L55-1),"         /0",(F55/L55-1))</f>
        <v>0.15751337999176607</v>
      </c>
      <c r="N55" s="350">
        <v>8715</v>
      </c>
      <c r="O55" s="351">
        <v>5342</v>
      </c>
      <c r="P55" s="352">
        <v>1</v>
      </c>
      <c r="Q55" s="351"/>
      <c r="R55" s="352">
        <f>SUM(N55:Q55)</f>
        <v>14058</v>
      </c>
      <c r="S55" s="353">
        <f>R55/$R$9</f>
        <v>0.012573733615373263</v>
      </c>
      <c r="T55" s="350">
        <v>7834</v>
      </c>
      <c r="U55" s="351">
        <v>4311</v>
      </c>
      <c r="V55" s="352"/>
      <c r="W55" s="351"/>
      <c r="X55" s="352">
        <f>SUM(T55:W55)</f>
        <v>12145</v>
      </c>
      <c r="Y55" s="355">
        <f>IF(ISERROR(R55/X55-1),"         /0",(R55/X55-1))</f>
        <v>0.15751337999176607</v>
      </c>
    </row>
    <row r="56" spans="1:25" ht="19.5" customHeight="1">
      <c r="A56" s="349" t="s">
        <v>324</v>
      </c>
      <c r="B56" s="350">
        <v>5153</v>
      </c>
      <c r="C56" s="351">
        <v>5430</v>
      </c>
      <c r="D56" s="352">
        <v>0</v>
      </c>
      <c r="E56" s="351">
        <v>0</v>
      </c>
      <c r="F56" s="352">
        <f>SUM(B56:E56)</f>
        <v>10583</v>
      </c>
      <c r="G56" s="353">
        <f>F56/$F$9</f>
        <v>0.009465629737622367</v>
      </c>
      <c r="H56" s="350">
        <v>4560</v>
      </c>
      <c r="I56" s="351">
        <v>5015</v>
      </c>
      <c r="J56" s="352"/>
      <c r="K56" s="351"/>
      <c r="L56" s="352">
        <f>SUM(H56:K56)</f>
        <v>9575</v>
      </c>
      <c r="M56" s="354">
        <f>IF(ISERROR(F56/L56-1),"         /0",(F56/L56-1))</f>
        <v>0.10527415143603136</v>
      </c>
      <c r="N56" s="350">
        <v>5153</v>
      </c>
      <c r="O56" s="351">
        <v>5430</v>
      </c>
      <c r="P56" s="352"/>
      <c r="Q56" s="351"/>
      <c r="R56" s="352">
        <f>SUM(N56:Q56)</f>
        <v>10583</v>
      </c>
      <c r="S56" s="353">
        <f>R56/$R$9</f>
        <v>0.009465629737622367</v>
      </c>
      <c r="T56" s="350">
        <v>4560</v>
      </c>
      <c r="U56" s="351">
        <v>5015</v>
      </c>
      <c r="V56" s="352"/>
      <c r="W56" s="351"/>
      <c r="X56" s="352">
        <f>SUM(T56:W56)</f>
        <v>9575</v>
      </c>
      <c r="Y56" s="355">
        <f>IF(ISERROR(R56/X56-1),"         /0",(R56/X56-1))</f>
        <v>0.10527415143603136</v>
      </c>
    </row>
    <row r="57" spans="1:25" ht="19.5" customHeight="1">
      <c r="A57" s="349" t="s">
        <v>325</v>
      </c>
      <c r="B57" s="350">
        <v>3599</v>
      </c>
      <c r="C57" s="351">
        <v>4146</v>
      </c>
      <c r="D57" s="352">
        <v>0</v>
      </c>
      <c r="E57" s="351">
        <v>0</v>
      </c>
      <c r="F57" s="352">
        <f>SUM(B57:E57)</f>
        <v>7745</v>
      </c>
      <c r="G57" s="353">
        <f>F57/$F$9</f>
        <v>0.006927270369260629</v>
      </c>
      <c r="H57" s="350">
        <v>3468</v>
      </c>
      <c r="I57" s="351">
        <v>3852</v>
      </c>
      <c r="J57" s="352"/>
      <c r="K57" s="351"/>
      <c r="L57" s="352">
        <f>SUM(H57:K57)</f>
        <v>7320</v>
      </c>
      <c r="M57" s="354">
        <f>IF(ISERROR(F57/L57-1),"         /0",(F57/L57-1))</f>
        <v>0.05806010928961758</v>
      </c>
      <c r="N57" s="350">
        <v>3599</v>
      </c>
      <c r="O57" s="351">
        <v>4146</v>
      </c>
      <c r="P57" s="352"/>
      <c r="Q57" s="351"/>
      <c r="R57" s="352">
        <f>SUM(N57:Q57)</f>
        <v>7745</v>
      </c>
      <c r="S57" s="353">
        <f>R57/$R$9</f>
        <v>0.006927270369260629</v>
      </c>
      <c r="T57" s="350">
        <v>3468</v>
      </c>
      <c r="U57" s="351">
        <v>3852</v>
      </c>
      <c r="V57" s="352"/>
      <c r="W57" s="351"/>
      <c r="X57" s="352">
        <f>SUM(T57:W57)</f>
        <v>7320</v>
      </c>
      <c r="Y57" s="355">
        <f>IF(ISERROR(R57/X57-1),"         /0",(R57/X57-1))</f>
        <v>0.05806010928961758</v>
      </c>
    </row>
    <row r="58" spans="1:25" ht="19.5" customHeight="1">
      <c r="A58" s="349" t="s">
        <v>326</v>
      </c>
      <c r="B58" s="350">
        <v>3865</v>
      </c>
      <c r="C58" s="351">
        <v>3861</v>
      </c>
      <c r="D58" s="352">
        <v>0</v>
      </c>
      <c r="E58" s="351">
        <v>0</v>
      </c>
      <c r="F58" s="352">
        <f aca="true" t="shared" si="16" ref="F58:F68">SUM(B58:E58)</f>
        <v>7726</v>
      </c>
      <c r="G58" s="353">
        <f aca="true" t="shared" si="17" ref="G58:G68">F58/$F$9</f>
        <v>0.0069102764200009836</v>
      </c>
      <c r="H58" s="350">
        <v>3340</v>
      </c>
      <c r="I58" s="351">
        <v>3174</v>
      </c>
      <c r="J58" s="352"/>
      <c r="K58" s="351"/>
      <c r="L58" s="352">
        <f aca="true" t="shared" si="18" ref="L58:L68">SUM(H58:K58)</f>
        <v>6514</v>
      </c>
      <c r="M58" s="354">
        <f aca="true" t="shared" si="19" ref="M58:M68">IF(ISERROR(F58/L58-1),"         /0",(F58/L58-1))</f>
        <v>0.18606079214000615</v>
      </c>
      <c r="N58" s="350">
        <v>3865</v>
      </c>
      <c r="O58" s="351">
        <v>3861</v>
      </c>
      <c r="P58" s="352"/>
      <c r="Q58" s="351"/>
      <c r="R58" s="352">
        <f aca="true" t="shared" si="20" ref="R58:R68">SUM(N58:Q58)</f>
        <v>7726</v>
      </c>
      <c r="S58" s="353">
        <f aca="true" t="shared" si="21" ref="S58:S68">R58/$R$9</f>
        <v>0.0069102764200009836</v>
      </c>
      <c r="T58" s="350">
        <v>3340</v>
      </c>
      <c r="U58" s="351">
        <v>3174</v>
      </c>
      <c r="V58" s="352"/>
      <c r="W58" s="351"/>
      <c r="X58" s="352">
        <f aca="true" t="shared" si="22" ref="X58:X68">SUM(T58:W58)</f>
        <v>6514</v>
      </c>
      <c r="Y58" s="355">
        <f aca="true" t="shared" si="23" ref="Y58:Y68">IF(ISERROR(R58/X58-1),"         /0",(R58/X58-1))</f>
        <v>0.18606079214000615</v>
      </c>
    </row>
    <row r="59" spans="1:25" ht="19.5" customHeight="1">
      <c r="A59" s="349" t="s">
        <v>327</v>
      </c>
      <c r="B59" s="350">
        <v>3185</v>
      </c>
      <c r="C59" s="351">
        <v>3113</v>
      </c>
      <c r="D59" s="352">
        <v>0</v>
      </c>
      <c r="E59" s="351">
        <v>0</v>
      </c>
      <c r="F59" s="352">
        <f t="shared" si="16"/>
        <v>6298</v>
      </c>
      <c r="G59" s="353">
        <f t="shared" si="17"/>
        <v>0.005633046970381335</v>
      </c>
      <c r="H59" s="350">
        <v>5761</v>
      </c>
      <c r="I59" s="351">
        <v>4833</v>
      </c>
      <c r="J59" s="352"/>
      <c r="K59" s="351"/>
      <c r="L59" s="352">
        <f t="shared" si="18"/>
        <v>10594</v>
      </c>
      <c r="M59" s="354">
        <f t="shared" si="19"/>
        <v>-0.4055125542760053</v>
      </c>
      <c r="N59" s="350">
        <v>3185</v>
      </c>
      <c r="O59" s="351">
        <v>3113</v>
      </c>
      <c r="P59" s="352"/>
      <c r="Q59" s="351"/>
      <c r="R59" s="352">
        <f t="shared" si="20"/>
        <v>6298</v>
      </c>
      <c r="S59" s="353">
        <f t="shared" si="21"/>
        <v>0.005633046970381335</v>
      </c>
      <c r="T59" s="350">
        <v>5761</v>
      </c>
      <c r="U59" s="351">
        <v>4833</v>
      </c>
      <c r="V59" s="352"/>
      <c r="W59" s="351"/>
      <c r="X59" s="352">
        <f t="shared" si="22"/>
        <v>10594</v>
      </c>
      <c r="Y59" s="355">
        <f t="shared" si="23"/>
        <v>-0.4055125542760053</v>
      </c>
    </row>
    <row r="60" spans="1:25" ht="19.5" customHeight="1">
      <c r="A60" s="349" t="s">
        <v>328</v>
      </c>
      <c r="B60" s="350">
        <v>2602</v>
      </c>
      <c r="C60" s="351">
        <v>2362</v>
      </c>
      <c r="D60" s="352">
        <v>0</v>
      </c>
      <c r="E60" s="351">
        <v>0</v>
      </c>
      <c r="F60" s="352">
        <f aca="true" t="shared" si="24" ref="F60:F65">SUM(B60:E60)</f>
        <v>4964</v>
      </c>
      <c r="G60" s="353">
        <f aca="true" t="shared" si="25" ref="G60:G65">F60/$F$9</f>
        <v>0.004439892848677826</v>
      </c>
      <c r="H60" s="350">
        <v>1835</v>
      </c>
      <c r="I60" s="351">
        <v>2124</v>
      </c>
      <c r="J60" s="352"/>
      <c r="K60" s="351"/>
      <c r="L60" s="352">
        <f aca="true" t="shared" si="26" ref="L60:L65">SUM(H60:K60)</f>
        <v>3959</v>
      </c>
      <c r="M60" s="354">
        <f aca="true" t="shared" si="27" ref="M60:M65">IF(ISERROR(F60/L60-1),"         /0",(F60/L60-1))</f>
        <v>0.2538519828239454</v>
      </c>
      <c r="N60" s="350">
        <v>2602</v>
      </c>
      <c r="O60" s="351">
        <v>2362</v>
      </c>
      <c r="P60" s="352">
        <v>0</v>
      </c>
      <c r="Q60" s="351">
        <v>0</v>
      </c>
      <c r="R60" s="352">
        <f aca="true" t="shared" si="28" ref="R60:R65">SUM(N60:Q60)</f>
        <v>4964</v>
      </c>
      <c r="S60" s="353">
        <f aca="true" t="shared" si="29" ref="S60:S65">R60/$R$9</f>
        <v>0.004439892848677826</v>
      </c>
      <c r="T60" s="350">
        <v>1835</v>
      </c>
      <c r="U60" s="351">
        <v>2124</v>
      </c>
      <c r="V60" s="352"/>
      <c r="W60" s="351"/>
      <c r="X60" s="352">
        <f aca="true" t="shared" si="30" ref="X60:X65">SUM(T60:W60)</f>
        <v>3959</v>
      </c>
      <c r="Y60" s="355">
        <f aca="true" t="shared" si="31" ref="Y60:Y65">IF(ISERROR(R60/X60-1),"         /0",(R60/X60-1))</f>
        <v>0.2538519828239454</v>
      </c>
    </row>
    <row r="61" spans="1:25" ht="19.5" customHeight="1">
      <c r="A61" s="349" t="s">
        <v>329</v>
      </c>
      <c r="B61" s="350">
        <v>2774</v>
      </c>
      <c r="C61" s="351">
        <v>1213</v>
      </c>
      <c r="D61" s="352">
        <v>13</v>
      </c>
      <c r="E61" s="351">
        <v>0</v>
      </c>
      <c r="F61" s="352">
        <f t="shared" si="24"/>
        <v>4000</v>
      </c>
      <c r="G61" s="353">
        <f t="shared" si="25"/>
        <v>0.0035776735283463545</v>
      </c>
      <c r="H61" s="350">
        <v>2122</v>
      </c>
      <c r="I61" s="351">
        <v>948</v>
      </c>
      <c r="J61" s="352">
        <v>6</v>
      </c>
      <c r="K61" s="351">
        <v>0</v>
      </c>
      <c r="L61" s="352">
        <f t="shared" si="26"/>
        <v>3076</v>
      </c>
      <c r="M61" s="354">
        <f t="shared" si="27"/>
        <v>0.3003901170351104</v>
      </c>
      <c r="N61" s="350">
        <v>2774</v>
      </c>
      <c r="O61" s="351">
        <v>1213</v>
      </c>
      <c r="P61" s="352">
        <v>13</v>
      </c>
      <c r="Q61" s="351"/>
      <c r="R61" s="352">
        <f t="shared" si="28"/>
        <v>4000</v>
      </c>
      <c r="S61" s="353">
        <f t="shared" si="29"/>
        <v>0.0035776735283463545</v>
      </c>
      <c r="T61" s="350">
        <v>2122</v>
      </c>
      <c r="U61" s="351">
        <v>948</v>
      </c>
      <c r="V61" s="352">
        <v>6</v>
      </c>
      <c r="W61" s="351">
        <v>0</v>
      </c>
      <c r="X61" s="352">
        <f t="shared" si="30"/>
        <v>3076</v>
      </c>
      <c r="Y61" s="355">
        <f t="shared" si="31"/>
        <v>0.3003901170351104</v>
      </c>
    </row>
    <row r="62" spans="1:25" ht="19.5" customHeight="1">
      <c r="A62" s="349" t="s">
        <v>330</v>
      </c>
      <c r="B62" s="350">
        <v>1126</v>
      </c>
      <c r="C62" s="351">
        <v>675</v>
      </c>
      <c r="D62" s="352">
        <v>0</v>
      </c>
      <c r="E62" s="351">
        <v>0</v>
      </c>
      <c r="F62" s="352">
        <f t="shared" si="24"/>
        <v>1801</v>
      </c>
      <c r="G62" s="353">
        <f t="shared" si="25"/>
        <v>0.0016108475061379461</v>
      </c>
      <c r="H62" s="350">
        <v>1132</v>
      </c>
      <c r="I62" s="351">
        <v>609</v>
      </c>
      <c r="J62" s="352"/>
      <c r="K62" s="351"/>
      <c r="L62" s="352">
        <f t="shared" si="26"/>
        <v>1741</v>
      </c>
      <c r="M62" s="354">
        <f t="shared" si="27"/>
        <v>0.034462952326249185</v>
      </c>
      <c r="N62" s="350">
        <v>1126</v>
      </c>
      <c r="O62" s="351">
        <v>675</v>
      </c>
      <c r="P62" s="352"/>
      <c r="Q62" s="351"/>
      <c r="R62" s="352">
        <f t="shared" si="28"/>
        <v>1801</v>
      </c>
      <c r="S62" s="353">
        <f t="shared" si="29"/>
        <v>0.0016108475061379461</v>
      </c>
      <c r="T62" s="350">
        <v>1132</v>
      </c>
      <c r="U62" s="351">
        <v>609</v>
      </c>
      <c r="V62" s="352"/>
      <c r="W62" s="351"/>
      <c r="X62" s="352">
        <f t="shared" si="30"/>
        <v>1741</v>
      </c>
      <c r="Y62" s="355">
        <f t="shared" si="31"/>
        <v>0.034462952326249185</v>
      </c>
    </row>
    <row r="63" spans="1:25" ht="19.5" customHeight="1">
      <c r="A63" s="349" t="s">
        <v>331</v>
      </c>
      <c r="B63" s="350">
        <v>576</v>
      </c>
      <c r="C63" s="351">
        <v>715</v>
      </c>
      <c r="D63" s="352">
        <v>0</v>
      </c>
      <c r="E63" s="351">
        <v>0</v>
      </c>
      <c r="F63" s="352">
        <f t="shared" si="24"/>
        <v>1291</v>
      </c>
      <c r="G63" s="353">
        <f t="shared" si="25"/>
        <v>0.0011546941312737858</v>
      </c>
      <c r="H63" s="350">
        <v>344</v>
      </c>
      <c r="I63" s="351">
        <v>627</v>
      </c>
      <c r="J63" s="352"/>
      <c r="K63" s="351"/>
      <c r="L63" s="352">
        <f t="shared" si="26"/>
        <v>971</v>
      </c>
      <c r="M63" s="354">
        <f t="shared" si="27"/>
        <v>0.329557157569516</v>
      </c>
      <c r="N63" s="350">
        <v>576</v>
      </c>
      <c r="O63" s="351">
        <v>715</v>
      </c>
      <c r="P63" s="352"/>
      <c r="Q63" s="351"/>
      <c r="R63" s="352">
        <f t="shared" si="28"/>
        <v>1291</v>
      </c>
      <c r="S63" s="353">
        <f t="shared" si="29"/>
        <v>0.0011546941312737858</v>
      </c>
      <c r="T63" s="350">
        <v>344</v>
      </c>
      <c r="U63" s="351">
        <v>627</v>
      </c>
      <c r="V63" s="352"/>
      <c r="W63" s="351"/>
      <c r="X63" s="352">
        <f t="shared" si="30"/>
        <v>971</v>
      </c>
      <c r="Y63" s="355">
        <f t="shared" si="31"/>
        <v>0.329557157569516</v>
      </c>
    </row>
    <row r="64" spans="1:25" ht="19.5" customHeight="1">
      <c r="A64" s="349" t="s">
        <v>332</v>
      </c>
      <c r="B64" s="350">
        <v>701</v>
      </c>
      <c r="C64" s="351">
        <v>575</v>
      </c>
      <c r="D64" s="352">
        <v>6</v>
      </c>
      <c r="E64" s="351">
        <v>0</v>
      </c>
      <c r="F64" s="352">
        <f t="shared" si="24"/>
        <v>1282</v>
      </c>
      <c r="G64" s="353">
        <f t="shared" si="25"/>
        <v>0.0011466443658350067</v>
      </c>
      <c r="H64" s="350">
        <v>654</v>
      </c>
      <c r="I64" s="351">
        <v>480</v>
      </c>
      <c r="J64" s="352">
        <v>6</v>
      </c>
      <c r="K64" s="351"/>
      <c r="L64" s="352">
        <f t="shared" si="26"/>
        <v>1140</v>
      </c>
      <c r="M64" s="354">
        <f t="shared" si="27"/>
        <v>0.12456140350877187</v>
      </c>
      <c r="N64" s="350">
        <v>701</v>
      </c>
      <c r="O64" s="351">
        <v>575</v>
      </c>
      <c r="P64" s="352">
        <v>6</v>
      </c>
      <c r="Q64" s="351"/>
      <c r="R64" s="352">
        <f t="shared" si="28"/>
        <v>1282</v>
      </c>
      <c r="S64" s="353">
        <f t="shared" si="29"/>
        <v>0.0011466443658350067</v>
      </c>
      <c r="T64" s="350">
        <v>654</v>
      </c>
      <c r="U64" s="351">
        <v>480</v>
      </c>
      <c r="V64" s="352">
        <v>6</v>
      </c>
      <c r="W64" s="351"/>
      <c r="X64" s="352">
        <f t="shared" si="30"/>
        <v>1140</v>
      </c>
      <c r="Y64" s="355">
        <f t="shared" si="31"/>
        <v>0.12456140350877187</v>
      </c>
    </row>
    <row r="65" spans="1:25" ht="19.5" customHeight="1">
      <c r="A65" s="349" t="s">
        <v>333</v>
      </c>
      <c r="B65" s="350">
        <v>562</v>
      </c>
      <c r="C65" s="351">
        <v>675</v>
      </c>
      <c r="D65" s="352">
        <v>0</v>
      </c>
      <c r="E65" s="351">
        <v>0</v>
      </c>
      <c r="F65" s="352">
        <f t="shared" si="24"/>
        <v>1237</v>
      </c>
      <c r="G65" s="353">
        <f t="shared" si="25"/>
        <v>0.00110639553864111</v>
      </c>
      <c r="H65" s="350"/>
      <c r="I65" s="351"/>
      <c r="J65" s="352"/>
      <c r="K65" s="351"/>
      <c r="L65" s="352">
        <f t="shared" si="26"/>
        <v>0</v>
      </c>
      <c r="M65" s="354" t="str">
        <f t="shared" si="27"/>
        <v>         /0</v>
      </c>
      <c r="N65" s="350">
        <v>562</v>
      </c>
      <c r="O65" s="351">
        <v>675</v>
      </c>
      <c r="P65" s="352"/>
      <c r="Q65" s="351"/>
      <c r="R65" s="352">
        <f t="shared" si="28"/>
        <v>1237</v>
      </c>
      <c r="S65" s="353">
        <f t="shared" si="29"/>
        <v>0.00110639553864111</v>
      </c>
      <c r="T65" s="350"/>
      <c r="U65" s="351"/>
      <c r="V65" s="352"/>
      <c r="W65" s="351"/>
      <c r="X65" s="352">
        <f t="shared" si="30"/>
        <v>0</v>
      </c>
      <c r="Y65" s="355" t="str">
        <f t="shared" si="31"/>
        <v>         /0</v>
      </c>
    </row>
    <row r="66" spans="1:25" ht="19.5" customHeight="1">
      <c r="A66" s="349" t="s">
        <v>334</v>
      </c>
      <c r="B66" s="350">
        <v>782</v>
      </c>
      <c r="C66" s="351">
        <v>333</v>
      </c>
      <c r="D66" s="352">
        <v>0</v>
      </c>
      <c r="E66" s="351">
        <v>0</v>
      </c>
      <c r="F66" s="352">
        <f t="shared" si="16"/>
        <v>1115</v>
      </c>
      <c r="G66" s="353">
        <f t="shared" si="17"/>
        <v>0.0009972764960265463</v>
      </c>
      <c r="H66" s="350">
        <v>844</v>
      </c>
      <c r="I66" s="351">
        <v>387</v>
      </c>
      <c r="J66" s="352"/>
      <c r="K66" s="351"/>
      <c r="L66" s="352">
        <f t="shared" si="18"/>
        <v>1231</v>
      </c>
      <c r="M66" s="354">
        <f t="shared" si="19"/>
        <v>-0.09423233143785537</v>
      </c>
      <c r="N66" s="350">
        <v>782</v>
      </c>
      <c r="O66" s="351">
        <v>333</v>
      </c>
      <c r="P66" s="352"/>
      <c r="Q66" s="351"/>
      <c r="R66" s="352">
        <f t="shared" si="20"/>
        <v>1115</v>
      </c>
      <c r="S66" s="353">
        <f t="shared" si="21"/>
        <v>0.0009972764960265463</v>
      </c>
      <c r="T66" s="350">
        <v>844</v>
      </c>
      <c r="U66" s="351">
        <v>387</v>
      </c>
      <c r="V66" s="352"/>
      <c r="W66" s="351"/>
      <c r="X66" s="352">
        <f t="shared" si="22"/>
        <v>1231</v>
      </c>
      <c r="Y66" s="355">
        <f t="shared" si="23"/>
        <v>-0.09423233143785537</v>
      </c>
    </row>
    <row r="67" spans="1:25" ht="19.5" customHeight="1">
      <c r="A67" s="349" t="s">
        <v>335</v>
      </c>
      <c r="B67" s="350">
        <v>180</v>
      </c>
      <c r="C67" s="351">
        <v>392</v>
      </c>
      <c r="D67" s="352">
        <v>0</v>
      </c>
      <c r="E67" s="351">
        <v>0</v>
      </c>
      <c r="F67" s="352">
        <f t="shared" si="16"/>
        <v>572</v>
      </c>
      <c r="G67" s="353">
        <f t="shared" si="17"/>
        <v>0.0005116073145535287</v>
      </c>
      <c r="H67" s="350">
        <v>650</v>
      </c>
      <c r="I67" s="351">
        <v>899</v>
      </c>
      <c r="J67" s="352"/>
      <c r="K67" s="351"/>
      <c r="L67" s="352">
        <f t="shared" si="18"/>
        <v>1549</v>
      </c>
      <c r="M67" s="354">
        <f t="shared" si="19"/>
        <v>-0.6307295029051001</v>
      </c>
      <c r="N67" s="350">
        <v>180</v>
      </c>
      <c r="O67" s="351">
        <v>392</v>
      </c>
      <c r="P67" s="352"/>
      <c r="Q67" s="351"/>
      <c r="R67" s="352">
        <f t="shared" si="20"/>
        <v>572</v>
      </c>
      <c r="S67" s="353">
        <f t="shared" si="21"/>
        <v>0.0005116073145535287</v>
      </c>
      <c r="T67" s="350">
        <v>650</v>
      </c>
      <c r="U67" s="351">
        <v>899</v>
      </c>
      <c r="V67" s="352"/>
      <c r="W67" s="351"/>
      <c r="X67" s="352">
        <f t="shared" si="22"/>
        <v>1549</v>
      </c>
      <c r="Y67" s="355">
        <f t="shared" si="23"/>
        <v>-0.6307295029051001</v>
      </c>
    </row>
    <row r="68" spans="1:25" ht="19.5" customHeight="1" thickBot="1">
      <c r="A68" s="349" t="s">
        <v>282</v>
      </c>
      <c r="B68" s="350">
        <v>25418</v>
      </c>
      <c r="C68" s="351">
        <v>22488</v>
      </c>
      <c r="D68" s="352">
        <v>11</v>
      </c>
      <c r="E68" s="351">
        <v>0</v>
      </c>
      <c r="F68" s="352">
        <f t="shared" si="16"/>
        <v>47917</v>
      </c>
      <c r="G68" s="353">
        <f t="shared" si="17"/>
        <v>0.04285784561444307</v>
      </c>
      <c r="H68" s="350">
        <v>22647</v>
      </c>
      <c r="I68" s="351">
        <v>18056</v>
      </c>
      <c r="J68" s="352">
        <v>16</v>
      </c>
      <c r="K68" s="351">
        <v>0</v>
      </c>
      <c r="L68" s="352">
        <f t="shared" si="18"/>
        <v>40719</v>
      </c>
      <c r="M68" s="354">
        <f t="shared" si="19"/>
        <v>0.17677251405977557</v>
      </c>
      <c r="N68" s="350">
        <v>25418</v>
      </c>
      <c r="O68" s="351">
        <v>22488</v>
      </c>
      <c r="P68" s="352">
        <v>11</v>
      </c>
      <c r="Q68" s="351">
        <v>0</v>
      </c>
      <c r="R68" s="352">
        <f t="shared" si="20"/>
        <v>47917</v>
      </c>
      <c r="S68" s="353">
        <f t="shared" si="21"/>
        <v>0.04285784561444307</v>
      </c>
      <c r="T68" s="350">
        <v>22647</v>
      </c>
      <c r="U68" s="351">
        <v>18056</v>
      </c>
      <c r="V68" s="352">
        <v>16</v>
      </c>
      <c r="W68" s="351">
        <v>0</v>
      </c>
      <c r="X68" s="352">
        <f t="shared" si="22"/>
        <v>40719</v>
      </c>
      <c r="Y68" s="355">
        <f t="shared" si="23"/>
        <v>0.17677251405977557</v>
      </c>
    </row>
    <row r="69" spans="1:25" s="145" customFormat="1" ht="19.5" customHeight="1">
      <c r="A69" s="152" t="s">
        <v>53</v>
      </c>
      <c r="B69" s="149">
        <f>SUM(B70:B89)</f>
        <v>180813</v>
      </c>
      <c r="C69" s="148">
        <f>SUM(C70:C89)</f>
        <v>168239</v>
      </c>
      <c r="D69" s="147">
        <f>SUM(D70:D89)</f>
        <v>944</v>
      </c>
      <c r="E69" s="148">
        <f>SUM(E70:E89)</f>
        <v>1057</v>
      </c>
      <c r="F69" s="147">
        <f>SUM(B69:E69)</f>
        <v>351053</v>
      </c>
      <c r="G69" s="150">
        <f>F69/$F$9</f>
        <v>0.31398825628664323</v>
      </c>
      <c r="H69" s="149">
        <f>SUM(H70:H89)</f>
        <v>164285</v>
      </c>
      <c r="I69" s="148">
        <f>SUM(I70:I89)</f>
        <v>152220</v>
      </c>
      <c r="J69" s="147">
        <f>SUM(J70:J89)</f>
        <v>2478</v>
      </c>
      <c r="K69" s="148">
        <f>SUM(K70:K89)</f>
        <v>2786</v>
      </c>
      <c r="L69" s="147">
        <f>SUM(H69:K69)</f>
        <v>321769</v>
      </c>
      <c r="M69" s="151">
        <f>IF(ISERROR(F69/L69-1),"         /0",(F69/L69-1))</f>
        <v>0.09100938872296593</v>
      </c>
      <c r="N69" s="149">
        <f>SUM(N70:N89)</f>
        <v>180813</v>
      </c>
      <c r="O69" s="148">
        <f>SUM(O70:O89)</f>
        <v>168239</v>
      </c>
      <c r="P69" s="147">
        <f>SUM(P70:P89)</f>
        <v>944</v>
      </c>
      <c r="Q69" s="148">
        <f>SUM(Q70:Q89)</f>
        <v>1057</v>
      </c>
      <c r="R69" s="147">
        <f>SUM(N69:Q69)</f>
        <v>351053</v>
      </c>
      <c r="S69" s="150">
        <f>R69/$R$9</f>
        <v>0.31398825628664323</v>
      </c>
      <c r="T69" s="149">
        <f>SUM(T70:T89)</f>
        <v>164285</v>
      </c>
      <c r="U69" s="148">
        <f>SUM(U70:U89)</f>
        <v>152220</v>
      </c>
      <c r="V69" s="147">
        <f>SUM(V70:V89)</f>
        <v>2478</v>
      </c>
      <c r="W69" s="148">
        <f>SUM(W70:W89)</f>
        <v>2786</v>
      </c>
      <c r="X69" s="147">
        <f>SUM(T69:W69)</f>
        <v>321769</v>
      </c>
      <c r="Y69" s="146">
        <f>IF(ISERROR(R69/X69-1),"         /0",(R69/X69-1))</f>
        <v>0.09100938872296593</v>
      </c>
    </row>
    <row r="70" spans="1:25" s="137" customFormat="1" ht="19.5" customHeight="1">
      <c r="A70" s="342" t="s">
        <v>336</v>
      </c>
      <c r="B70" s="343">
        <v>34763</v>
      </c>
      <c r="C70" s="344">
        <v>31690</v>
      </c>
      <c r="D70" s="345">
        <v>674</v>
      </c>
      <c r="E70" s="344">
        <v>780</v>
      </c>
      <c r="F70" s="345">
        <f>SUM(B70:E70)</f>
        <v>67907</v>
      </c>
      <c r="G70" s="346">
        <f>F70/$F$9</f>
        <v>0.060737269072353973</v>
      </c>
      <c r="H70" s="343">
        <v>33466</v>
      </c>
      <c r="I70" s="344">
        <v>31624</v>
      </c>
      <c r="J70" s="345">
        <v>1871</v>
      </c>
      <c r="K70" s="344">
        <v>2004</v>
      </c>
      <c r="L70" s="345">
        <f>SUM(H70:K70)</f>
        <v>68965</v>
      </c>
      <c r="M70" s="347">
        <f>IF(ISERROR(F70/L70-1),"         /0",(F70/L70-1))</f>
        <v>-0.015341115058362886</v>
      </c>
      <c r="N70" s="343">
        <v>34763</v>
      </c>
      <c r="O70" s="344">
        <v>31690</v>
      </c>
      <c r="P70" s="345">
        <v>674</v>
      </c>
      <c r="Q70" s="344">
        <v>780</v>
      </c>
      <c r="R70" s="345">
        <f>SUM(N70:Q70)</f>
        <v>67907</v>
      </c>
      <c r="S70" s="346">
        <f>R70/$R$9</f>
        <v>0.060737269072353973</v>
      </c>
      <c r="T70" s="363">
        <v>33466</v>
      </c>
      <c r="U70" s="344">
        <v>31624</v>
      </c>
      <c r="V70" s="345">
        <v>1871</v>
      </c>
      <c r="W70" s="344">
        <v>2004</v>
      </c>
      <c r="X70" s="345">
        <f>SUM(T70:W70)</f>
        <v>68965</v>
      </c>
      <c r="Y70" s="348">
        <f>IF(ISERROR(R70/X70-1),"         /0",(R70/X70-1))</f>
        <v>-0.015341115058362886</v>
      </c>
    </row>
    <row r="71" spans="1:25" s="137" customFormat="1" ht="19.5" customHeight="1">
      <c r="A71" s="349" t="s">
        <v>337</v>
      </c>
      <c r="B71" s="350">
        <v>21101</v>
      </c>
      <c r="C71" s="351">
        <v>21348</v>
      </c>
      <c r="D71" s="352">
        <v>0</v>
      </c>
      <c r="E71" s="351">
        <v>0</v>
      </c>
      <c r="F71" s="352">
        <f>SUM(B71:E71)</f>
        <v>42449</v>
      </c>
      <c r="G71" s="353">
        <f>F71/$F$9</f>
        <v>0.0379671659011936</v>
      </c>
      <c r="H71" s="350">
        <v>18921</v>
      </c>
      <c r="I71" s="351">
        <v>19296</v>
      </c>
      <c r="J71" s="352"/>
      <c r="K71" s="351"/>
      <c r="L71" s="352">
        <f>SUM(H71:K71)</f>
        <v>38217</v>
      </c>
      <c r="M71" s="354">
        <f>IF(ISERROR(F71/L71-1),"         /0",(F71/L71-1))</f>
        <v>0.11073605986864488</v>
      </c>
      <c r="N71" s="350">
        <v>21101</v>
      </c>
      <c r="O71" s="351">
        <v>21348</v>
      </c>
      <c r="P71" s="352">
        <v>0</v>
      </c>
      <c r="Q71" s="351">
        <v>0</v>
      </c>
      <c r="R71" s="352">
        <f>SUM(N71:Q71)</f>
        <v>42449</v>
      </c>
      <c r="S71" s="353">
        <f>R71/$R$9</f>
        <v>0.0379671659011936</v>
      </c>
      <c r="T71" s="364">
        <v>18921</v>
      </c>
      <c r="U71" s="351">
        <v>19296</v>
      </c>
      <c r="V71" s="352"/>
      <c r="W71" s="351"/>
      <c r="X71" s="352">
        <f>SUM(T71:W71)</f>
        <v>38217</v>
      </c>
      <c r="Y71" s="355">
        <f>IF(ISERROR(R71/X71-1),"         /0",(R71/X71-1))</f>
        <v>0.11073605986864488</v>
      </c>
    </row>
    <row r="72" spans="1:25" s="137" customFormat="1" ht="19.5" customHeight="1">
      <c r="A72" s="349" t="s">
        <v>338</v>
      </c>
      <c r="B72" s="350">
        <v>19764</v>
      </c>
      <c r="C72" s="351">
        <v>18424</v>
      </c>
      <c r="D72" s="352">
        <v>3</v>
      </c>
      <c r="E72" s="351">
        <v>4</v>
      </c>
      <c r="F72" s="352">
        <f>SUM(B72:E72)</f>
        <v>38195</v>
      </c>
      <c r="G72" s="353">
        <f>F72/$F$9</f>
        <v>0.03416231010379725</v>
      </c>
      <c r="H72" s="350">
        <v>19671</v>
      </c>
      <c r="I72" s="351">
        <v>17559</v>
      </c>
      <c r="J72" s="352">
        <v>179</v>
      </c>
      <c r="K72" s="351">
        <v>231</v>
      </c>
      <c r="L72" s="352">
        <f>SUM(H72:K72)</f>
        <v>37640</v>
      </c>
      <c r="M72" s="354">
        <f>IF(ISERROR(F72/L72-1),"         /0",(F72/L72-1))</f>
        <v>0.014744952178533444</v>
      </c>
      <c r="N72" s="350">
        <v>19764</v>
      </c>
      <c r="O72" s="351">
        <v>18424</v>
      </c>
      <c r="P72" s="352">
        <v>3</v>
      </c>
      <c r="Q72" s="351">
        <v>4</v>
      </c>
      <c r="R72" s="352">
        <f>SUM(N72:Q72)</f>
        <v>38195</v>
      </c>
      <c r="S72" s="353">
        <f>R72/$R$9</f>
        <v>0.03416231010379725</v>
      </c>
      <c r="T72" s="364">
        <v>19671</v>
      </c>
      <c r="U72" s="351">
        <v>17559</v>
      </c>
      <c r="V72" s="352">
        <v>179</v>
      </c>
      <c r="W72" s="351">
        <v>231</v>
      </c>
      <c r="X72" s="352">
        <f>SUM(T72:W72)</f>
        <v>37640</v>
      </c>
      <c r="Y72" s="355">
        <f>IF(ISERROR(R72/X72-1),"         /0",(R72/X72-1))</f>
        <v>0.014744952178533444</v>
      </c>
    </row>
    <row r="73" spans="1:25" s="137" customFormat="1" ht="19.5" customHeight="1">
      <c r="A73" s="349" t="s">
        <v>339</v>
      </c>
      <c r="B73" s="350">
        <v>15737</v>
      </c>
      <c r="C73" s="351">
        <v>17533</v>
      </c>
      <c r="D73" s="352">
        <v>0</v>
      </c>
      <c r="E73" s="351">
        <v>0</v>
      </c>
      <c r="F73" s="352">
        <f>SUM(B73:E73)</f>
        <v>33270</v>
      </c>
      <c r="G73" s="353">
        <f>F73/$F$9</f>
        <v>0.029757299572020803</v>
      </c>
      <c r="H73" s="350">
        <v>11069</v>
      </c>
      <c r="I73" s="351">
        <v>12329</v>
      </c>
      <c r="J73" s="352"/>
      <c r="K73" s="351"/>
      <c r="L73" s="352">
        <f>SUM(H73:K73)</f>
        <v>23398</v>
      </c>
      <c r="M73" s="354">
        <f>IF(ISERROR(F73/L73-1),"         /0",(F73/L73-1))</f>
        <v>0.4219164031113771</v>
      </c>
      <c r="N73" s="350">
        <v>15737</v>
      </c>
      <c r="O73" s="351">
        <v>17533</v>
      </c>
      <c r="P73" s="352"/>
      <c r="Q73" s="351"/>
      <c r="R73" s="352">
        <f>SUM(N73:Q73)</f>
        <v>33270</v>
      </c>
      <c r="S73" s="353">
        <f>R73/$R$9</f>
        <v>0.029757299572020803</v>
      </c>
      <c r="T73" s="364">
        <v>11069</v>
      </c>
      <c r="U73" s="351">
        <v>12329</v>
      </c>
      <c r="V73" s="352"/>
      <c r="W73" s="351"/>
      <c r="X73" s="352">
        <f>SUM(T73:W73)</f>
        <v>23398</v>
      </c>
      <c r="Y73" s="355">
        <f>IF(ISERROR(R73/X73-1),"         /0",(R73/X73-1))</f>
        <v>0.4219164031113771</v>
      </c>
    </row>
    <row r="74" spans="1:25" s="137" customFormat="1" ht="19.5" customHeight="1">
      <c r="A74" s="349" t="s">
        <v>340</v>
      </c>
      <c r="B74" s="350">
        <v>10973</v>
      </c>
      <c r="C74" s="351">
        <v>9495</v>
      </c>
      <c r="D74" s="352">
        <v>136</v>
      </c>
      <c r="E74" s="351">
        <v>235</v>
      </c>
      <c r="F74" s="352">
        <f>SUM(B74:E74)</f>
        <v>20839</v>
      </c>
      <c r="G74" s="353">
        <f>F74/$F$9</f>
        <v>0.01863878466430242</v>
      </c>
      <c r="H74" s="350">
        <v>11409</v>
      </c>
      <c r="I74" s="351">
        <v>8976</v>
      </c>
      <c r="J74" s="352">
        <v>270</v>
      </c>
      <c r="K74" s="351">
        <v>411</v>
      </c>
      <c r="L74" s="352">
        <f>SUM(H74:K74)</f>
        <v>21066</v>
      </c>
      <c r="M74" s="354">
        <f>IF(ISERROR(F74/L74-1),"         /0",(F74/L74-1))</f>
        <v>-0.01077565745751452</v>
      </c>
      <c r="N74" s="350">
        <v>10973</v>
      </c>
      <c r="O74" s="351">
        <v>9495</v>
      </c>
      <c r="P74" s="352">
        <v>136</v>
      </c>
      <c r="Q74" s="351">
        <v>235</v>
      </c>
      <c r="R74" s="352">
        <f>SUM(N74:Q74)</f>
        <v>20839</v>
      </c>
      <c r="S74" s="353">
        <f>R74/$R$9</f>
        <v>0.01863878466430242</v>
      </c>
      <c r="T74" s="364">
        <v>11409</v>
      </c>
      <c r="U74" s="351">
        <v>8976</v>
      </c>
      <c r="V74" s="352">
        <v>270</v>
      </c>
      <c r="W74" s="351">
        <v>411</v>
      </c>
      <c r="X74" s="352">
        <f>SUM(T74:W74)</f>
        <v>21066</v>
      </c>
      <c r="Y74" s="355">
        <f>IF(ISERROR(R74/X74-1),"         /0",(R74/X74-1))</f>
        <v>-0.01077565745751452</v>
      </c>
    </row>
    <row r="75" spans="1:25" s="137" customFormat="1" ht="19.5" customHeight="1">
      <c r="A75" s="349" t="s">
        <v>341</v>
      </c>
      <c r="B75" s="350">
        <v>7846</v>
      </c>
      <c r="C75" s="351">
        <v>6423</v>
      </c>
      <c r="D75" s="352">
        <v>0</v>
      </c>
      <c r="E75" s="351">
        <v>0</v>
      </c>
      <c r="F75" s="352">
        <f>SUM(B75:E75)</f>
        <v>14269</v>
      </c>
      <c r="G75" s="353">
        <f>F75/$F$9</f>
        <v>0.012762455893993533</v>
      </c>
      <c r="H75" s="350">
        <v>6308</v>
      </c>
      <c r="I75" s="351">
        <v>4964</v>
      </c>
      <c r="J75" s="352"/>
      <c r="K75" s="351"/>
      <c r="L75" s="352">
        <f>SUM(H75:K75)</f>
        <v>11272</v>
      </c>
      <c r="M75" s="354">
        <f>IF(ISERROR(F75/L75-1),"         /0",(F75/L75-1))</f>
        <v>0.26588005677785653</v>
      </c>
      <c r="N75" s="350">
        <v>7846</v>
      </c>
      <c r="O75" s="351">
        <v>6423</v>
      </c>
      <c r="P75" s="352"/>
      <c r="Q75" s="351"/>
      <c r="R75" s="352">
        <f>SUM(N75:Q75)</f>
        <v>14269</v>
      </c>
      <c r="S75" s="353">
        <f>R75/$R$9</f>
        <v>0.012762455893993533</v>
      </c>
      <c r="T75" s="364">
        <v>6308</v>
      </c>
      <c r="U75" s="351">
        <v>4964</v>
      </c>
      <c r="V75" s="352"/>
      <c r="W75" s="351"/>
      <c r="X75" s="352">
        <f>SUM(T75:W75)</f>
        <v>11272</v>
      </c>
      <c r="Y75" s="355">
        <f>IF(ISERROR(R75/X75-1),"         /0",(R75/X75-1))</f>
        <v>0.26588005677785653</v>
      </c>
    </row>
    <row r="76" spans="1:25" s="137" customFormat="1" ht="19.5" customHeight="1">
      <c r="A76" s="349" t="s">
        <v>342</v>
      </c>
      <c r="B76" s="350">
        <v>7482</v>
      </c>
      <c r="C76" s="351">
        <v>6360</v>
      </c>
      <c r="D76" s="352">
        <v>0</v>
      </c>
      <c r="E76" s="351">
        <v>0</v>
      </c>
      <c r="F76" s="352">
        <f>SUM(B76:E76)</f>
        <v>13842</v>
      </c>
      <c r="G76" s="353">
        <f>F76/$F$9</f>
        <v>0.01238053924484256</v>
      </c>
      <c r="H76" s="350">
        <v>6604</v>
      </c>
      <c r="I76" s="351">
        <v>5061</v>
      </c>
      <c r="J76" s="352">
        <v>26</v>
      </c>
      <c r="K76" s="351"/>
      <c r="L76" s="352">
        <f>SUM(H76:K76)</f>
        <v>11691</v>
      </c>
      <c r="M76" s="354">
        <f>IF(ISERROR(F76/L76-1),"         /0",(F76/L76-1))</f>
        <v>0.18398768283294853</v>
      </c>
      <c r="N76" s="350">
        <v>7482</v>
      </c>
      <c r="O76" s="351">
        <v>6360</v>
      </c>
      <c r="P76" s="352"/>
      <c r="Q76" s="351"/>
      <c r="R76" s="352">
        <f>SUM(N76:Q76)</f>
        <v>13842</v>
      </c>
      <c r="S76" s="353">
        <f>R76/$R$9</f>
        <v>0.01238053924484256</v>
      </c>
      <c r="T76" s="364">
        <v>6604</v>
      </c>
      <c r="U76" s="351">
        <v>5061</v>
      </c>
      <c r="V76" s="352">
        <v>26</v>
      </c>
      <c r="W76" s="351"/>
      <c r="X76" s="352">
        <f>SUM(T76:W76)</f>
        <v>11691</v>
      </c>
      <c r="Y76" s="355">
        <f>IF(ISERROR(R76/X76-1),"         /0",(R76/X76-1))</f>
        <v>0.18398768283294853</v>
      </c>
    </row>
    <row r="77" spans="1:25" s="137" customFormat="1" ht="19.5" customHeight="1">
      <c r="A77" s="349" t="s">
        <v>343</v>
      </c>
      <c r="B77" s="350">
        <v>5164</v>
      </c>
      <c r="C77" s="351">
        <v>4784</v>
      </c>
      <c r="D77" s="352">
        <v>0</v>
      </c>
      <c r="E77" s="351">
        <v>0</v>
      </c>
      <c r="F77" s="352">
        <f>SUM(B77:E77)</f>
        <v>9948</v>
      </c>
      <c r="G77" s="353">
        <f>F77/$F$9</f>
        <v>0.008897674064997384</v>
      </c>
      <c r="H77" s="350">
        <v>4985</v>
      </c>
      <c r="I77" s="351">
        <v>4710</v>
      </c>
      <c r="J77" s="352"/>
      <c r="K77" s="351"/>
      <c r="L77" s="352">
        <f>SUM(H77:K77)</f>
        <v>9695</v>
      </c>
      <c r="M77" s="354">
        <f>IF(ISERROR(F77/L77-1),"         /0",(F77/L77-1))</f>
        <v>0.026095925734914927</v>
      </c>
      <c r="N77" s="350">
        <v>5164</v>
      </c>
      <c r="O77" s="351">
        <v>4784</v>
      </c>
      <c r="P77" s="352"/>
      <c r="Q77" s="351"/>
      <c r="R77" s="352">
        <f>SUM(N77:Q77)</f>
        <v>9948</v>
      </c>
      <c r="S77" s="353">
        <f>R77/$R$9</f>
        <v>0.008897674064997384</v>
      </c>
      <c r="T77" s="364">
        <v>4985</v>
      </c>
      <c r="U77" s="351">
        <v>4710</v>
      </c>
      <c r="V77" s="352"/>
      <c r="W77" s="351"/>
      <c r="X77" s="352">
        <f>SUM(T77:W77)</f>
        <v>9695</v>
      </c>
      <c r="Y77" s="355">
        <f>IF(ISERROR(R77/X77-1),"         /0",(R77/X77-1))</f>
        <v>0.026095925734914927</v>
      </c>
    </row>
    <row r="78" spans="1:25" s="137" customFormat="1" ht="19.5" customHeight="1">
      <c r="A78" s="349" t="s">
        <v>344</v>
      </c>
      <c r="B78" s="350">
        <v>4233</v>
      </c>
      <c r="C78" s="351">
        <v>4773</v>
      </c>
      <c r="D78" s="352">
        <v>0</v>
      </c>
      <c r="E78" s="351">
        <v>0</v>
      </c>
      <c r="F78" s="352">
        <f>SUM(B78:E78)</f>
        <v>9006</v>
      </c>
      <c r="G78" s="353">
        <f>F78/$F$9</f>
        <v>0.008055131949071818</v>
      </c>
      <c r="H78" s="350">
        <v>4060</v>
      </c>
      <c r="I78" s="351">
        <v>5268</v>
      </c>
      <c r="J78" s="352"/>
      <c r="K78" s="351"/>
      <c r="L78" s="352">
        <f>SUM(H78:K78)</f>
        <v>9328</v>
      </c>
      <c r="M78" s="354">
        <f>IF(ISERROR(F78/L78-1),"         /0",(F78/L78-1))</f>
        <v>-0.03451972555746141</v>
      </c>
      <c r="N78" s="350">
        <v>4233</v>
      </c>
      <c r="O78" s="351">
        <v>4773</v>
      </c>
      <c r="P78" s="352"/>
      <c r="Q78" s="351"/>
      <c r="R78" s="352">
        <f>SUM(N78:Q78)</f>
        <v>9006</v>
      </c>
      <c r="S78" s="353">
        <f>R78/$R$9</f>
        <v>0.008055131949071818</v>
      </c>
      <c r="T78" s="364">
        <v>4060</v>
      </c>
      <c r="U78" s="351">
        <v>5268</v>
      </c>
      <c r="V78" s="352"/>
      <c r="W78" s="351"/>
      <c r="X78" s="352">
        <f>SUM(T78:W78)</f>
        <v>9328</v>
      </c>
      <c r="Y78" s="355">
        <f>IF(ISERROR(R78/X78-1),"         /0",(R78/X78-1))</f>
        <v>-0.03451972555746141</v>
      </c>
    </row>
    <row r="79" spans="1:25" s="137" customFormat="1" ht="19.5" customHeight="1">
      <c r="A79" s="349" t="s">
        <v>345</v>
      </c>
      <c r="B79" s="350">
        <v>4273</v>
      </c>
      <c r="C79" s="351">
        <v>3683</v>
      </c>
      <c r="D79" s="352">
        <v>0</v>
      </c>
      <c r="E79" s="351">
        <v>0</v>
      </c>
      <c r="F79" s="352">
        <f aca="true" t="shared" si="32" ref="F79:F85">SUM(B79:E79)</f>
        <v>7956</v>
      </c>
      <c r="G79" s="353">
        <f aca="true" t="shared" si="33" ref="G79:G85">F79/$F$9</f>
        <v>0.007115992647880899</v>
      </c>
      <c r="H79" s="350">
        <v>4732</v>
      </c>
      <c r="I79" s="351">
        <v>3815</v>
      </c>
      <c r="J79" s="352">
        <v>2</v>
      </c>
      <c r="K79" s="351"/>
      <c r="L79" s="352">
        <f aca="true" t="shared" si="34" ref="L79:L85">SUM(H79:K79)</f>
        <v>8549</v>
      </c>
      <c r="M79" s="354">
        <f aca="true" t="shared" si="35" ref="M79:M85">IF(ISERROR(F79/L79-1),"         /0",(F79/L79-1))</f>
        <v>-0.06936483799274773</v>
      </c>
      <c r="N79" s="350">
        <v>4273</v>
      </c>
      <c r="O79" s="351">
        <v>3683</v>
      </c>
      <c r="P79" s="352"/>
      <c r="Q79" s="351"/>
      <c r="R79" s="352">
        <f aca="true" t="shared" si="36" ref="R79:R85">SUM(N79:Q79)</f>
        <v>7956</v>
      </c>
      <c r="S79" s="353">
        <f aca="true" t="shared" si="37" ref="S79:S85">R79/$R$9</f>
        <v>0.007115992647880899</v>
      </c>
      <c r="T79" s="364">
        <v>4732</v>
      </c>
      <c r="U79" s="351">
        <v>3815</v>
      </c>
      <c r="V79" s="352">
        <v>2</v>
      </c>
      <c r="W79" s="351"/>
      <c r="X79" s="352">
        <f aca="true" t="shared" si="38" ref="X79:X85">SUM(T79:W79)</f>
        <v>8549</v>
      </c>
      <c r="Y79" s="355">
        <f aca="true" t="shared" si="39" ref="Y79:Y85">IF(ISERROR(R79/X79-1),"         /0",(R79/X79-1))</f>
        <v>-0.06936483799274773</v>
      </c>
    </row>
    <row r="80" spans="1:25" s="137" customFormat="1" ht="19.5" customHeight="1">
      <c r="A80" s="349" t="s">
        <v>346</v>
      </c>
      <c r="B80" s="350">
        <v>3984</v>
      </c>
      <c r="C80" s="351">
        <v>3892</v>
      </c>
      <c r="D80" s="352">
        <v>0</v>
      </c>
      <c r="E80" s="351">
        <v>0</v>
      </c>
      <c r="F80" s="352">
        <f t="shared" si="32"/>
        <v>7876</v>
      </c>
      <c r="G80" s="353">
        <f t="shared" si="33"/>
        <v>0.007044439177313972</v>
      </c>
      <c r="H80" s="350">
        <v>3121</v>
      </c>
      <c r="I80" s="351">
        <v>2877</v>
      </c>
      <c r="J80" s="352"/>
      <c r="K80" s="351"/>
      <c r="L80" s="352">
        <f t="shared" si="34"/>
        <v>5998</v>
      </c>
      <c r="M80" s="354">
        <f t="shared" si="35"/>
        <v>0.3131043681227075</v>
      </c>
      <c r="N80" s="350">
        <v>3984</v>
      </c>
      <c r="O80" s="351">
        <v>3892</v>
      </c>
      <c r="P80" s="352"/>
      <c r="Q80" s="351"/>
      <c r="R80" s="352">
        <f t="shared" si="36"/>
        <v>7876</v>
      </c>
      <c r="S80" s="353">
        <f t="shared" si="37"/>
        <v>0.007044439177313972</v>
      </c>
      <c r="T80" s="364">
        <v>3121</v>
      </c>
      <c r="U80" s="351">
        <v>2877</v>
      </c>
      <c r="V80" s="352"/>
      <c r="W80" s="351"/>
      <c r="X80" s="352">
        <f t="shared" si="38"/>
        <v>5998</v>
      </c>
      <c r="Y80" s="355">
        <f t="shared" si="39"/>
        <v>0.3131043681227075</v>
      </c>
    </row>
    <row r="81" spans="1:25" s="137" customFormat="1" ht="19.5" customHeight="1">
      <c r="A81" s="349" t="s">
        <v>347</v>
      </c>
      <c r="B81" s="350">
        <v>3013</v>
      </c>
      <c r="C81" s="351">
        <v>2829</v>
      </c>
      <c r="D81" s="352">
        <v>0</v>
      </c>
      <c r="E81" s="351">
        <v>3</v>
      </c>
      <c r="F81" s="352">
        <f>SUM(B81:E81)</f>
        <v>5845</v>
      </c>
      <c r="G81" s="353">
        <f>F81/$F$9</f>
        <v>0.005227875443296111</v>
      </c>
      <c r="H81" s="350">
        <v>2195</v>
      </c>
      <c r="I81" s="351">
        <v>2107</v>
      </c>
      <c r="J81" s="352"/>
      <c r="K81" s="351"/>
      <c r="L81" s="352">
        <f>SUM(H81:K81)</f>
        <v>4302</v>
      </c>
      <c r="M81" s="354">
        <f>IF(ISERROR(F81/L81-1),"         /0",(F81/L81-1))</f>
        <v>0.3586703858670386</v>
      </c>
      <c r="N81" s="350">
        <v>3013</v>
      </c>
      <c r="O81" s="351">
        <v>2829</v>
      </c>
      <c r="P81" s="352"/>
      <c r="Q81" s="351">
        <v>3</v>
      </c>
      <c r="R81" s="352">
        <f>SUM(N81:Q81)</f>
        <v>5845</v>
      </c>
      <c r="S81" s="353">
        <f>R81/$R$9</f>
        <v>0.005227875443296111</v>
      </c>
      <c r="T81" s="364">
        <v>2195</v>
      </c>
      <c r="U81" s="351">
        <v>2107</v>
      </c>
      <c r="V81" s="352"/>
      <c r="W81" s="351"/>
      <c r="X81" s="352">
        <f>SUM(T81:W81)</f>
        <v>4302</v>
      </c>
      <c r="Y81" s="355">
        <f>IF(ISERROR(R81/X81-1),"         /0",(R81/X81-1))</f>
        <v>0.3586703858670386</v>
      </c>
    </row>
    <row r="82" spans="1:25" s="137" customFormat="1" ht="19.5" customHeight="1">
      <c r="A82" s="349" t="s">
        <v>348</v>
      </c>
      <c r="B82" s="350">
        <v>2674</v>
      </c>
      <c r="C82" s="351">
        <v>2721</v>
      </c>
      <c r="D82" s="352">
        <v>0</v>
      </c>
      <c r="E82" s="351">
        <v>0</v>
      </c>
      <c r="F82" s="352">
        <f>SUM(B82:E82)</f>
        <v>5395</v>
      </c>
      <c r="G82" s="353">
        <f>F82/$F$9</f>
        <v>0.004825387171357146</v>
      </c>
      <c r="H82" s="350">
        <v>1770</v>
      </c>
      <c r="I82" s="351">
        <v>1667</v>
      </c>
      <c r="J82" s="352"/>
      <c r="K82" s="351">
        <v>0</v>
      </c>
      <c r="L82" s="352">
        <f>SUM(H82:K82)</f>
        <v>3437</v>
      </c>
      <c r="M82" s="354">
        <f>IF(ISERROR(F82/L82-1),"         /0",(F82/L82-1))</f>
        <v>0.5696828629618853</v>
      </c>
      <c r="N82" s="350">
        <v>2674</v>
      </c>
      <c r="O82" s="351">
        <v>2721</v>
      </c>
      <c r="P82" s="352"/>
      <c r="Q82" s="351"/>
      <c r="R82" s="352">
        <f>SUM(N82:Q82)</f>
        <v>5395</v>
      </c>
      <c r="S82" s="353">
        <f>R82/$R$9</f>
        <v>0.004825387171357146</v>
      </c>
      <c r="T82" s="364">
        <v>1770</v>
      </c>
      <c r="U82" s="351">
        <v>1667</v>
      </c>
      <c r="V82" s="352"/>
      <c r="W82" s="351">
        <v>0</v>
      </c>
      <c r="X82" s="352">
        <f>SUM(T82:W82)</f>
        <v>3437</v>
      </c>
      <c r="Y82" s="355">
        <f>IF(ISERROR(R82/X82-1),"         /0",(R82/X82-1))</f>
        <v>0.5696828629618853</v>
      </c>
    </row>
    <row r="83" spans="1:25" s="137" customFormat="1" ht="19.5" customHeight="1">
      <c r="A83" s="349" t="s">
        <v>349</v>
      </c>
      <c r="B83" s="350">
        <v>2163</v>
      </c>
      <c r="C83" s="351">
        <v>2289</v>
      </c>
      <c r="D83" s="352">
        <v>2</v>
      </c>
      <c r="E83" s="351">
        <v>0</v>
      </c>
      <c r="F83" s="352">
        <f>SUM(B83:E83)</f>
        <v>4454</v>
      </c>
      <c r="G83" s="353">
        <f>F83/$F$9</f>
        <v>0.003983739473813665</v>
      </c>
      <c r="H83" s="350">
        <v>2129</v>
      </c>
      <c r="I83" s="351">
        <v>3171</v>
      </c>
      <c r="J83" s="352"/>
      <c r="K83" s="351"/>
      <c r="L83" s="352">
        <f>SUM(H83:K83)</f>
        <v>5300</v>
      </c>
      <c r="M83" s="354">
        <f>IF(ISERROR(F83/L83-1),"         /0",(F83/L83-1))</f>
        <v>-0.15962264150943395</v>
      </c>
      <c r="N83" s="350">
        <v>2163</v>
      </c>
      <c r="O83" s="351">
        <v>2289</v>
      </c>
      <c r="P83" s="352">
        <v>2</v>
      </c>
      <c r="Q83" s="351"/>
      <c r="R83" s="352">
        <f>SUM(N83:Q83)</f>
        <v>4454</v>
      </c>
      <c r="S83" s="353">
        <f>R83/$R$9</f>
        <v>0.003983739473813665</v>
      </c>
      <c r="T83" s="364">
        <v>2129</v>
      </c>
      <c r="U83" s="351">
        <v>3171</v>
      </c>
      <c r="V83" s="352"/>
      <c r="W83" s="351"/>
      <c r="X83" s="352">
        <f>SUM(T83:W83)</f>
        <v>5300</v>
      </c>
      <c r="Y83" s="355">
        <f>IF(ISERROR(R83/X83-1),"         /0",(R83/X83-1))</f>
        <v>-0.15962264150943395</v>
      </c>
    </row>
    <row r="84" spans="1:25" s="137" customFormat="1" ht="19.5" customHeight="1">
      <c r="A84" s="349" t="s">
        <v>350</v>
      </c>
      <c r="B84" s="350">
        <v>2220</v>
      </c>
      <c r="C84" s="351">
        <v>2156</v>
      </c>
      <c r="D84" s="352">
        <v>0</v>
      </c>
      <c r="E84" s="351">
        <v>0</v>
      </c>
      <c r="F84" s="352">
        <f t="shared" si="32"/>
        <v>4376</v>
      </c>
      <c r="G84" s="353">
        <f t="shared" si="33"/>
        <v>0.003913974840010912</v>
      </c>
      <c r="H84" s="350">
        <v>2679</v>
      </c>
      <c r="I84" s="351">
        <v>2558</v>
      </c>
      <c r="J84" s="352"/>
      <c r="K84" s="351"/>
      <c r="L84" s="352">
        <f t="shared" si="34"/>
        <v>5237</v>
      </c>
      <c r="M84" s="354">
        <f t="shared" si="35"/>
        <v>-0.164407103303418</v>
      </c>
      <c r="N84" s="350">
        <v>2220</v>
      </c>
      <c r="O84" s="351">
        <v>2156</v>
      </c>
      <c r="P84" s="352"/>
      <c r="Q84" s="351"/>
      <c r="R84" s="352">
        <f t="shared" si="36"/>
        <v>4376</v>
      </c>
      <c r="S84" s="353">
        <f t="shared" si="37"/>
        <v>0.003913974840010912</v>
      </c>
      <c r="T84" s="364">
        <v>2679</v>
      </c>
      <c r="U84" s="351">
        <v>2558</v>
      </c>
      <c r="V84" s="352"/>
      <c r="W84" s="351"/>
      <c r="X84" s="352">
        <f t="shared" si="38"/>
        <v>5237</v>
      </c>
      <c r="Y84" s="355">
        <f t="shared" si="39"/>
        <v>-0.164407103303418</v>
      </c>
    </row>
    <row r="85" spans="1:25" s="137" customFormat="1" ht="19.5" customHeight="1">
      <c r="A85" s="349" t="s">
        <v>351</v>
      </c>
      <c r="B85" s="350">
        <v>1582</v>
      </c>
      <c r="C85" s="351">
        <v>1528</v>
      </c>
      <c r="D85" s="352">
        <v>0</v>
      </c>
      <c r="E85" s="351">
        <v>0</v>
      </c>
      <c r="F85" s="352">
        <f t="shared" si="32"/>
        <v>3110</v>
      </c>
      <c r="G85" s="353">
        <f t="shared" si="33"/>
        <v>0.0027816411682892906</v>
      </c>
      <c r="H85" s="350">
        <v>2445</v>
      </c>
      <c r="I85" s="351">
        <v>2398</v>
      </c>
      <c r="J85" s="352"/>
      <c r="K85" s="351"/>
      <c r="L85" s="352">
        <f t="shared" si="34"/>
        <v>4843</v>
      </c>
      <c r="M85" s="354">
        <f t="shared" si="35"/>
        <v>-0.35783605203386326</v>
      </c>
      <c r="N85" s="350">
        <v>1582</v>
      </c>
      <c r="O85" s="351">
        <v>1528</v>
      </c>
      <c r="P85" s="352"/>
      <c r="Q85" s="351"/>
      <c r="R85" s="352">
        <f t="shared" si="36"/>
        <v>3110</v>
      </c>
      <c r="S85" s="353">
        <f t="shared" si="37"/>
        <v>0.0027816411682892906</v>
      </c>
      <c r="T85" s="364">
        <v>2445</v>
      </c>
      <c r="U85" s="351">
        <v>2398</v>
      </c>
      <c r="V85" s="352"/>
      <c r="W85" s="351"/>
      <c r="X85" s="352">
        <f t="shared" si="38"/>
        <v>4843</v>
      </c>
      <c r="Y85" s="355">
        <f t="shared" si="39"/>
        <v>-0.35783605203386326</v>
      </c>
    </row>
    <row r="86" spans="1:25" s="137" customFormat="1" ht="19.5" customHeight="1">
      <c r="A86" s="349" t="s">
        <v>352</v>
      </c>
      <c r="B86" s="350">
        <v>1154</v>
      </c>
      <c r="C86" s="351">
        <v>836</v>
      </c>
      <c r="D86" s="352">
        <v>0</v>
      </c>
      <c r="E86" s="351">
        <v>0</v>
      </c>
      <c r="F86" s="352">
        <f>SUM(B86:E86)</f>
        <v>1990</v>
      </c>
      <c r="G86" s="353">
        <f>F86/$F$9</f>
        <v>0.0017798925803523115</v>
      </c>
      <c r="H86" s="350">
        <v>947</v>
      </c>
      <c r="I86" s="351">
        <v>762</v>
      </c>
      <c r="J86" s="352"/>
      <c r="K86" s="351"/>
      <c r="L86" s="352">
        <f>SUM(H86:K86)</f>
        <v>1709</v>
      </c>
      <c r="M86" s="354">
        <f>IF(ISERROR(F86/L86-1),"         /0",(F86/L86-1))</f>
        <v>0.1644236395552956</v>
      </c>
      <c r="N86" s="350">
        <v>1154</v>
      </c>
      <c r="O86" s="351">
        <v>836</v>
      </c>
      <c r="P86" s="352"/>
      <c r="Q86" s="351"/>
      <c r="R86" s="352">
        <f>SUM(N86:Q86)</f>
        <v>1990</v>
      </c>
      <c r="S86" s="353">
        <f>R86/$R$9</f>
        <v>0.0017798925803523115</v>
      </c>
      <c r="T86" s="364">
        <v>947</v>
      </c>
      <c r="U86" s="351">
        <v>762</v>
      </c>
      <c r="V86" s="352"/>
      <c r="W86" s="351"/>
      <c r="X86" s="352">
        <f>SUM(T86:W86)</f>
        <v>1709</v>
      </c>
      <c r="Y86" s="355">
        <f>IF(ISERROR(R86/X86-1),"         /0",(R86/X86-1))</f>
        <v>0.1644236395552956</v>
      </c>
    </row>
    <row r="87" spans="1:25" s="137" customFormat="1" ht="19.5" customHeight="1">
      <c r="A87" s="349" t="s">
        <v>353</v>
      </c>
      <c r="B87" s="350">
        <v>519</v>
      </c>
      <c r="C87" s="351">
        <v>450</v>
      </c>
      <c r="D87" s="352">
        <v>0</v>
      </c>
      <c r="E87" s="351">
        <v>0</v>
      </c>
      <c r="F87" s="352">
        <f>SUM(B87:E87)</f>
        <v>969</v>
      </c>
      <c r="G87" s="353">
        <f>F87/$F$9</f>
        <v>0.0008666914122419044</v>
      </c>
      <c r="H87" s="350">
        <v>331</v>
      </c>
      <c r="I87" s="351">
        <v>289</v>
      </c>
      <c r="J87" s="352"/>
      <c r="K87" s="351"/>
      <c r="L87" s="352">
        <f>SUM(H87:K87)</f>
        <v>620</v>
      </c>
      <c r="M87" s="354">
        <f>IF(ISERROR(F87/L87-1),"         /0",(F87/L87-1))</f>
        <v>0.5629032258064517</v>
      </c>
      <c r="N87" s="350">
        <v>519</v>
      </c>
      <c r="O87" s="351">
        <v>450</v>
      </c>
      <c r="P87" s="352"/>
      <c r="Q87" s="351"/>
      <c r="R87" s="352">
        <f>SUM(N87:Q87)</f>
        <v>969</v>
      </c>
      <c r="S87" s="353">
        <f>R87/$R$9</f>
        <v>0.0008666914122419044</v>
      </c>
      <c r="T87" s="364">
        <v>331</v>
      </c>
      <c r="U87" s="351">
        <v>289</v>
      </c>
      <c r="V87" s="352"/>
      <c r="W87" s="351"/>
      <c r="X87" s="352">
        <f>SUM(T87:W87)</f>
        <v>620</v>
      </c>
      <c r="Y87" s="355">
        <f>IF(ISERROR(R87/X87-1),"         /0",(R87/X87-1))</f>
        <v>0.5629032258064517</v>
      </c>
    </row>
    <row r="88" spans="1:25" s="137" customFormat="1" ht="19.5" customHeight="1">
      <c r="A88" s="349" t="s">
        <v>354</v>
      </c>
      <c r="B88" s="350">
        <v>579</v>
      </c>
      <c r="C88" s="351">
        <v>281</v>
      </c>
      <c r="D88" s="352">
        <v>0</v>
      </c>
      <c r="E88" s="351">
        <v>0</v>
      </c>
      <c r="F88" s="352">
        <f>SUM(B88:E88)</f>
        <v>860</v>
      </c>
      <c r="G88" s="353">
        <f>F88/$F$9</f>
        <v>0.0007691998085944663</v>
      </c>
      <c r="H88" s="350">
        <v>444</v>
      </c>
      <c r="I88" s="351">
        <v>268</v>
      </c>
      <c r="J88" s="352"/>
      <c r="K88" s="351"/>
      <c r="L88" s="352">
        <f>SUM(H88:K88)</f>
        <v>712</v>
      </c>
      <c r="M88" s="354">
        <f>IF(ISERROR(F88/L88-1),"         /0",(F88/L88-1))</f>
        <v>0.2078651685393258</v>
      </c>
      <c r="N88" s="350">
        <v>579</v>
      </c>
      <c r="O88" s="351">
        <v>281</v>
      </c>
      <c r="P88" s="352"/>
      <c r="Q88" s="351"/>
      <c r="R88" s="352">
        <f>SUM(N88:Q88)</f>
        <v>860</v>
      </c>
      <c r="S88" s="353">
        <f>R88/$R$9</f>
        <v>0.0007691998085944663</v>
      </c>
      <c r="T88" s="364">
        <v>444</v>
      </c>
      <c r="U88" s="351">
        <v>268</v>
      </c>
      <c r="V88" s="352"/>
      <c r="W88" s="351"/>
      <c r="X88" s="352">
        <f>SUM(T88:W88)</f>
        <v>712</v>
      </c>
      <c r="Y88" s="355">
        <f>IF(ISERROR(R88/X88-1),"         /0",(R88/X88-1))</f>
        <v>0.2078651685393258</v>
      </c>
    </row>
    <row r="89" spans="1:25" s="137" customFormat="1" ht="19.5" customHeight="1" thickBot="1">
      <c r="A89" s="349" t="s">
        <v>282</v>
      </c>
      <c r="B89" s="350">
        <v>31589</v>
      </c>
      <c r="C89" s="351">
        <v>26744</v>
      </c>
      <c r="D89" s="352">
        <v>129</v>
      </c>
      <c r="E89" s="351">
        <v>35</v>
      </c>
      <c r="F89" s="352">
        <f>SUM(B89:E89)</f>
        <v>58497</v>
      </c>
      <c r="G89" s="353">
        <f>F89/$F$9</f>
        <v>0.05232079209691918</v>
      </c>
      <c r="H89" s="350">
        <v>26999</v>
      </c>
      <c r="I89" s="351">
        <v>22521</v>
      </c>
      <c r="J89" s="352">
        <v>130</v>
      </c>
      <c r="K89" s="351">
        <v>140</v>
      </c>
      <c r="L89" s="352">
        <f>SUM(H89:K89)</f>
        <v>49790</v>
      </c>
      <c r="M89" s="354">
        <f>IF(ISERROR(F89/L89-1),"         /0",(F89/L89-1))</f>
        <v>0.1748744727856999</v>
      </c>
      <c r="N89" s="350">
        <v>31589</v>
      </c>
      <c r="O89" s="351">
        <v>26744</v>
      </c>
      <c r="P89" s="352">
        <v>129</v>
      </c>
      <c r="Q89" s="351">
        <v>35</v>
      </c>
      <c r="R89" s="352">
        <f>SUM(N89:Q89)</f>
        <v>58497</v>
      </c>
      <c r="S89" s="353">
        <f>R89/$R$9</f>
        <v>0.05232079209691918</v>
      </c>
      <c r="T89" s="364">
        <v>26999</v>
      </c>
      <c r="U89" s="351">
        <v>22521</v>
      </c>
      <c r="V89" s="352">
        <v>130</v>
      </c>
      <c r="W89" s="351">
        <v>140</v>
      </c>
      <c r="X89" s="352">
        <f>SUM(T89:W89)</f>
        <v>49790</v>
      </c>
      <c r="Y89" s="355">
        <f>IF(ISERROR(R89/X89-1),"         /0",(R89/X89-1))</f>
        <v>0.1748744727856999</v>
      </c>
    </row>
    <row r="90" spans="1:25" s="145" customFormat="1" ht="19.5" customHeight="1">
      <c r="A90" s="152" t="s">
        <v>52</v>
      </c>
      <c r="B90" s="149">
        <f>SUM(B91:B98)</f>
        <v>14354</v>
      </c>
      <c r="C90" s="148">
        <f>SUM(C91:C98)</f>
        <v>14639</v>
      </c>
      <c r="D90" s="147">
        <f>SUM(D91:D98)</f>
        <v>475</v>
      </c>
      <c r="E90" s="148">
        <f>SUM(E91:E98)</f>
        <v>504</v>
      </c>
      <c r="F90" s="147">
        <f>SUM(B90:E90)</f>
        <v>29972</v>
      </c>
      <c r="G90" s="150">
        <f>F90/$F$9</f>
        <v>0.026807507747899233</v>
      </c>
      <c r="H90" s="149">
        <f>SUM(H91:H98)</f>
        <v>12372</v>
      </c>
      <c r="I90" s="148">
        <f>SUM(I91:I98)</f>
        <v>12915</v>
      </c>
      <c r="J90" s="147">
        <f>SUM(J91:J98)</f>
        <v>47</v>
      </c>
      <c r="K90" s="148">
        <f>SUM(K91:K98)</f>
        <v>39</v>
      </c>
      <c r="L90" s="147">
        <f>SUM(H90:K90)</f>
        <v>25373</v>
      </c>
      <c r="M90" s="151">
        <f>IF(ISERROR(F90/L90-1),"         /0",(F90/L90-1))</f>
        <v>0.1812556654711701</v>
      </c>
      <c r="N90" s="149">
        <f>SUM(N91:N98)</f>
        <v>14354</v>
      </c>
      <c r="O90" s="148">
        <f>SUM(O91:O98)</f>
        <v>14639</v>
      </c>
      <c r="P90" s="147">
        <f>SUM(P91:P98)</f>
        <v>475</v>
      </c>
      <c r="Q90" s="148">
        <f>SUM(Q91:Q98)</f>
        <v>504</v>
      </c>
      <c r="R90" s="147">
        <f>SUM(N90:Q90)</f>
        <v>29972</v>
      </c>
      <c r="S90" s="150">
        <f>R90/$R$9</f>
        <v>0.026807507747899233</v>
      </c>
      <c r="T90" s="149">
        <f>SUM(T91:T98)</f>
        <v>12372</v>
      </c>
      <c r="U90" s="148">
        <f>SUM(U91:U98)</f>
        <v>12915</v>
      </c>
      <c r="V90" s="147">
        <f>SUM(V91:V98)</f>
        <v>47</v>
      </c>
      <c r="W90" s="148">
        <f>SUM(W91:W98)</f>
        <v>39</v>
      </c>
      <c r="X90" s="147">
        <f>SUM(T90:W90)</f>
        <v>25373</v>
      </c>
      <c r="Y90" s="146">
        <f>IF(ISERROR(R90/X90-1),"         /0",(R90/X90-1))</f>
        <v>0.1812556654711701</v>
      </c>
    </row>
    <row r="91" spans="1:25" ht="19.5" customHeight="1">
      <c r="A91" s="342" t="s">
        <v>355</v>
      </c>
      <c r="B91" s="343">
        <v>4535</v>
      </c>
      <c r="C91" s="344">
        <v>4662</v>
      </c>
      <c r="D91" s="345">
        <v>0</v>
      </c>
      <c r="E91" s="344">
        <v>0</v>
      </c>
      <c r="F91" s="345">
        <f>SUM(B91:E91)</f>
        <v>9197</v>
      </c>
      <c r="G91" s="346">
        <f>F91/$F$9</f>
        <v>0.008225965860050356</v>
      </c>
      <c r="H91" s="343">
        <v>4072</v>
      </c>
      <c r="I91" s="344">
        <v>4035</v>
      </c>
      <c r="J91" s="345"/>
      <c r="K91" s="344"/>
      <c r="L91" s="345">
        <f>SUM(H91:K91)</f>
        <v>8107</v>
      </c>
      <c r="M91" s="347">
        <f>IF(ISERROR(F91/L91-1),"         /0",(F91/L91-1))</f>
        <v>0.13445170840014797</v>
      </c>
      <c r="N91" s="343">
        <v>4535</v>
      </c>
      <c r="O91" s="344">
        <v>4662</v>
      </c>
      <c r="P91" s="345"/>
      <c r="Q91" s="344"/>
      <c r="R91" s="345">
        <f>SUM(N91:Q91)</f>
        <v>9197</v>
      </c>
      <c r="S91" s="346">
        <f>R91/$R$9</f>
        <v>0.008225965860050356</v>
      </c>
      <c r="T91" s="363">
        <v>4072</v>
      </c>
      <c r="U91" s="344">
        <v>4035</v>
      </c>
      <c r="V91" s="345"/>
      <c r="W91" s="344"/>
      <c r="X91" s="345">
        <f>SUM(T91:W91)</f>
        <v>8107</v>
      </c>
      <c r="Y91" s="348">
        <f>IF(ISERROR(R91/X91-1),"         /0",(R91/X91-1))</f>
        <v>0.13445170840014797</v>
      </c>
    </row>
    <row r="92" spans="1:25" ht="19.5" customHeight="1">
      <c r="A92" s="349" t="s">
        <v>356</v>
      </c>
      <c r="B92" s="350">
        <v>3406</v>
      </c>
      <c r="C92" s="351">
        <v>3856</v>
      </c>
      <c r="D92" s="352">
        <v>8</v>
      </c>
      <c r="E92" s="351">
        <v>21</v>
      </c>
      <c r="F92" s="352">
        <f>SUM(B92:E92)</f>
        <v>7291</v>
      </c>
      <c r="G92" s="353">
        <f>F92/$F$9</f>
        <v>0.006521204423793318</v>
      </c>
      <c r="H92" s="350">
        <v>2592</v>
      </c>
      <c r="I92" s="351">
        <v>3242</v>
      </c>
      <c r="J92" s="352">
        <v>4</v>
      </c>
      <c r="K92" s="351">
        <v>2</v>
      </c>
      <c r="L92" s="352">
        <f>SUM(H92:K92)</f>
        <v>5840</v>
      </c>
      <c r="M92" s="354">
        <f>IF(ISERROR(F92/L92-1),"         /0",(F92/L92-1))</f>
        <v>0.24845890410958904</v>
      </c>
      <c r="N92" s="350">
        <v>3406</v>
      </c>
      <c r="O92" s="351">
        <v>3856</v>
      </c>
      <c r="P92" s="352">
        <v>8</v>
      </c>
      <c r="Q92" s="351">
        <v>21</v>
      </c>
      <c r="R92" s="352">
        <f>SUM(N92:Q92)</f>
        <v>7291</v>
      </c>
      <c r="S92" s="353">
        <f>R92/$R$9</f>
        <v>0.006521204423793318</v>
      </c>
      <c r="T92" s="364">
        <v>2592</v>
      </c>
      <c r="U92" s="351">
        <v>3242</v>
      </c>
      <c r="V92" s="352">
        <v>4</v>
      </c>
      <c r="W92" s="351">
        <v>2</v>
      </c>
      <c r="X92" s="352">
        <f>SUM(T92:W92)</f>
        <v>5840</v>
      </c>
      <c r="Y92" s="355">
        <f>IF(ISERROR(R92/X92-1),"         /0",(R92/X92-1))</f>
        <v>0.24845890410958904</v>
      </c>
    </row>
    <row r="93" spans="1:25" ht="19.5" customHeight="1">
      <c r="A93" s="349" t="s">
        <v>357</v>
      </c>
      <c r="B93" s="350">
        <v>1433</v>
      </c>
      <c r="C93" s="351">
        <v>1371</v>
      </c>
      <c r="D93" s="352">
        <v>411</v>
      </c>
      <c r="E93" s="351">
        <v>419</v>
      </c>
      <c r="F93" s="352">
        <f>SUM(B93:E93)</f>
        <v>3634</v>
      </c>
      <c r="G93" s="353">
        <f>F93/$F$9</f>
        <v>0.003250316400502663</v>
      </c>
      <c r="H93" s="350">
        <v>1091</v>
      </c>
      <c r="I93" s="351">
        <v>1343</v>
      </c>
      <c r="J93" s="352"/>
      <c r="K93" s="351"/>
      <c r="L93" s="352">
        <f>SUM(H93:K93)</f>
        <v>2434</v>
      </c>
      <c r="M93" s="354">
        <f>IF(ISERROR(F93/L93-1),"         /0",(F93/L93-1))</f>
        <v>0.49301561216105183</v>
      </c>
      <c r="N93" s="350">
        <v>1433</v>
      </c>
      <c r="O93" s="351">
        <v>1371</v>
      </c>
      <c r="P93" s="352">
        <v>411</v>
      </c>
      <c r="Q93" s="351">
        <v>419</v>
      </c>
      <c r="R93" s="352">
        <f>SUM(N93:Q93)</f>
        <v>3634</v>
      </c>
      <c r="S93" s="353">
        <f>R93/$R$9</f>
        <v>0.003250316400502663</v>
      </c>
      <c r="T93" s="364">
        <v>1091</v>
      </c>
      <c r="U93" s="351">
        <v>1343</v>
      </c>
      <c r="V93" s="352"/>
      <c r="W93" s="351"/>
      <c r="X93" s="352">
        <f>SUM(T93:W93)</f>
        <v>2434</v>
      </c>
      <c r="Y93" s="355">
        <f>IF(ISERROR(R93/X93-1),"         /0",(R93/X93-1))</f>
        <v>0.49301561216105183</v>
      </c>
    </row>
    <row r="94" spans="1:25" ht="19.5" customHeight="1">
      <c r="A94" s="349" t="s">
        <v>358</v>
      </c>
      <c r="B94" s="350">
        <v>785</v>
      </c>
      <c r="C94" s="351">
        <v>909</v>
      </c>
      <c r="D94" s="352">
        <v>0</v>
      </c>
      <c r="E94" s="351">
        <v>0</v>
      </c>
      <c r="F94" s="352">
        <f>SUM(B94:E94)</f>
        <v>1694</v>
      </c>
      <c r="G94" s="353">
        <f>F94/$F$9</f>
        <v>0.001515144739254681</v>
      </c>
      <c r="H94" s="350">
        <v>927</v>
      </c>
      <c r="I94" s="351">
        <v>1072</v>
      </c>
      <c r="J94" s="352"/>
      <c r="K94" s="351"/>
      <c r="L94" s="352">
        <f>SUM(H94:K94)</f>
        <v>1999</v>
      </c>
      <c r="M94" s="354">
        <f>IF(ISERROR(F94/L94-1),"         /0",(F94/L94-1))</f>
        <v>-0.15257628814407198</v>
      </c>
      <c r="N94" s="350">
        <v>785</v>
      </c>
      <c r="O94" s="351">
        <v>909</v>
      </c>
      <c r="P94" s="352"/>
      <c r="Q94" s="351"/>
      <c r="R94" s="352">
        <f>SUM(N94:Q94)</f>
        <v>1694</v>
      </c>
      <c r="S94" s="353">
        <f>R94/$R$9</f>
        <v>0.001515144739254681</v>
      </c>
      <c r="T94" s="364">
        <v>927</v>
      </c>
      <c r="U94" s="351">
        <v>1072</v>
      </c>
      <c r="V94" s="352"/>
      <c r="W94" s="351"/>
      <c r="X94" s="352">
        <f>SUM(T94:W94)</f>
        <v>1999</v>
      </c>
      <c r="Y94" s="355">
        <f>IF(ISERROR(R94/X94-1),"         /0",(R94/X94-1))</f>
        <v>-0.15257628814407198</v>
      </c>
    </row>
    <row r="95" spans="1:25" ht="19.5" customHeight="1">
      <c r="A95" s="349" t="s">
        <v>359</v>
      </c>
      <c r="B95" s="350">
        <v>558</v>
      </c>
      <c r="C95" s="351">
        <v>558</v>
      </c>
      <c r="D95" s="352">
        <v>0</v>
      </c>
      <c r="E95" s="351">
        <v>0</v>
      </c>
      <c r="F95" s="352">
        <f>SUM(B95:E95)</f>
        <v>1116</v>
      </c>
      <c r="G95" s="353">
        <f>F95/$F$9</f>
        <v>0.0009981709144086328</v>
      </c>
      <c r="H95" s="350">
        <v>555</v>
      </c>
      <c r="I95" s="351">
        <v>518</v>
      </c>
      <c r="J95" s="352"/>
      <c r="K95" s="351"/>
      <c r="L95" s="352">
        <f>SUM(H95:K95)</f>
        <v>1073</v>
      </c>
      <c r="M95" s="354">
        <f>IF(ISERROR(F95/L95-1),"         /0",(F95/L95-1))</f>
        <v>0.040074557315936676</v>
      </c>
      <c r="N95" s="350">
        <v>558</v>
      </c>
      <c r="O95" s="351">
        <v>558</v>
      </c>
      <c r="P95" s="352"/>
      <c r="Q95" s="351"/>
      <c r="R95" s="352">
        <f>SUM(N95:Q95)</f>
        <v>1116</v>
      </c>
      <c r="S95" s="353">
        <f>R95/$R$9</f>
        <v>0.0009981709144086328</v>
      </c>
      <c r="T95" s="364">
        <v>555</v>
      </c>
      <c r="U95" s="351">
        <v>518</v>
      </c>
      <c r="V95" s="352"/>
      <c r="W95" s="351"/>
      <c r="X95" s="352">
        <f>SUM(T95:W95)</f>
        <v>1073</v>
      </c>
      <c r="Y95" s="355">
        <f>IF(ISERROR(R95/X95-1),"         /0",(R95/X95-1))</f>
        <v>0.040074557315936676</v>
      </c>
    </row>
    <row r="96" spans="1:25" ht="19.5" customHeight="1">
      <c r="A96" s="349" t="s">
        <v>360</v>
      </c>
      <c r="B96" s="350">
        <v>459</v>
      </c>
      <c r="C96" s="351">
        <v>458</v>
      </c>
      <c r="D96" s="352">
        <v>1</v>
      </c>
      <c r="E96" s="351">
        <v>0</v>
      </c>
      <c r="F96" s="352">
        <f>SUM(B96:E96)</f>
        <v>918</v>
      </c>
      <c r="G96" s="353">
        <f>F96/$F$9</f>
        <v>0.0008210760747554884</v>
      </c>
      <c r="H96" s="350">
        <v>361</v>
      </c>
      <c r="I96" s="351">
        <v>295</v>
      </c>
      <c r="J96" s="352"/>
      <c r="K96" s="351"/>
      <c r="L96" s="352">
        <f>SUM(H96:K96)</f>
        <v>656</v>
      </c>
      <c r="M96" s="354">
        <f>IF(ISERROR(F96/L96-1),"         /0",(F96/L96-1))</f>
        <v>0.39939024390243905</v>
      </c>
      <c r="N96" s="350">
        <v>459</v>
      </c>
      <c r="O96" s="351">
        <v>458</v>
      </c>
      <c r="P96" s="352">
        <v>1</v>
      </c>
      <c r="Q96" s="351"/>
      <c r="R96" s="352">
        <f>SUM(N96:Q96)</f>
        <v>918</v>
      </c>
      <c r="S96" s="353">
        <f>R96/$R$9</f>
        <v>0.0008210760747554884</v>
      </c>
      <c r="T96" s="364">
        <v>361</v>
      </c>
      <c r="U96" s="351">
        <v>295</v>
      </c>
      <c r="V96" s="352"/>
      <c r="W96" s="351"/>
      <c r="X96" s="352">
        <f>SUM(T96:W96)</f>
        <v>656</v>
      </c>
      <c r="Y96" s="355">
        <f>IF(ISERROR(R96/X96-1),"         /0",(R96/X96-1))</f>
        <v>0.39939024390243905</v>
      </c>
    </row>
    <row r="97" spans="1:25" ht="19.5" customHeight="1">
      <c r="A97" s="349" t="s">
        <v>361</v>
      </c>
      <c r="B97" s="350">
        <v>223</v>
      </c>
      <c r="C97" s="351">
        <v>280</v>
      </c>
      <c r="D97" s="352">
        <v>0</v>
      </c>
      <c r="E97" s="351">
        <v>0</v>
      </c>
      <c r="F97" s="352">
        <f>SUM(B97:E97)</f>
        <v>503</v>
      </c>
      <c r="G97" s="353">
        <f>F97/$F$9</f>
        <v>0.0004498924461895541</v>
      </c>
      <c r="H97" s="350">
        <v>241</v>
      </c>
      <c r="I97" s="351">
        <v>388</v>
      </c>
      <c r="J97" s="352">
        <v>1</v>
      </c>
      <c r="K97" s="351"/>
      <c r="L97" s="352">
        <f>SUM(H97:K97)</f>
        <v>630</v>
      </c>
      <c r="M97" s="354">
        <f>IF(ISERROR(F97/L97-1),"         /0",(F97/L97-1))</f>
        <v>-0.20158730158730154</v>
      </c>
      <c r="N97" s="350">
        <v>223</v>
      </c>
      <c r="O97" s="351">
        <v>280</v>
      </c>
      <c r="P97" s="352"/>
      <c r="Q97" s="351"/>
      <c r="R97" s="352">
        <f>SUM(N97:Q97)</f>
        <v>503</v>
      </c>
      <c r="S97" s="353">
        <f>R97/$R$9</f>
        <v>0.0004498924461895541</v>
      </c>
      <c r="T97" s="364">
        <v>241</v>
      </c>
      <c r="U97" s="351">
        <v>388</v>
      </c>
      <c r="V97" s="352">
        <v>1</v>
      </c>
      <c r="W97" s="351"/>
      <c r="X97" s="352">
        <f>SUM(T97:W97)</f>
        <v>630</v>
      </c>
      <c r="Y97" s="355">
        <f>IF(ISERROR(R97/X97-1),"         /0",(R97/X97-1))</f>
        <v>-0.20158730158730154</v>
      </c>
    </row>
    <row r="98" spans="1:25" ht="19.5" customHeight="1" thickBot="1">
      <c r="A98" s="356" t="s">
        <v>282</v>
      </c>
      <c r="B98" s="357">
        <v>2955</v>
      </c>
      <c r="C98" s="358">
        <v>2545</v>
      </c>
      <c r="D98" s="359">
        <v>55</v>
      </c>
      <c r="E98" s="358">
        <v>64</v>
      </c>
      <c r="F98" s="359">
        <f>SUM(B98:E98)</f>
        <v>5619</v>
      </c>
      <c r="G98" s="360">
        <f>F98/$F$9</f>
        <v>0.0050257368889445415</v>
      </c>
      <c r="H98" s="357">
        <v>2533</v>
      </c>
      <c r="I98" s="358">
        <v>2022</v>
      </c>
      <c r="J98" s="359">
        <v>42</v>
      </c>
      <c r="K98" s="358">
        <v>37</v>
      </c>
      <c r="L98" s="359">
        <f>SUM(H98:K98)</f>
        <v>4634</v>
      </c>
      <c r="M98" s="361">
        <f>IF(ISERROR(F98/L98-1),"         /0",(F98/L98-1))</f>
        <v>0.21255934397928367</v>
      </c>
      <c r="N98" s="357">
        <v>2955</v>
      </c>
      <c r="O98" s="358">
        <v>2545</v>
      </c>
      <c r="P98" s="359">
        <v>55</v>
      </c>
      <c r="Q98" s="358">
        <v>64</v>
      </c>
      <c r="R98" s="359">
        <f>SUM(N98:Q98)</f>
        <v>5619</v>
      </c>
      <c r="S98" s="360">
        <f>R98/$R$9</f>
        <v>0.0050257368889445415</v>
      </c>
      <c r="T98" s="365">
        <v>2533</v>
      </c>
      <c r="U98" s="358">
        <v>2022</v>
      </c>
      <c r="V98" s="359">
        <v>42</v>
      </c>
      <c r="W98" s="358">
        <v>37</v>
      </c>
      <c r="X98" s="359">
        <f>SUM(T98:W98)</f>
        <v>4634</v>
      </c>
      <c r="Y98" s="362">
        <f>IF(ISERROR(R98/X98-1),"         /0",(R98/X98-1))</f>
        <v>0.21255934397928367</v>
      </c>
    </row>
    <row r="99" spans="1:25" s="137" customFormat="1" ht="19.5" customHeight="1" thickBot="1">
      <c r="A99" s="144" t="s">
        <v>51</v>
      </c>
      <c r="B99" s="141">
        <v>2695</v>
      </c>
      <c r="C99" s="140">
        <v>2598</v>
      </c>
      <c r="D99" s="139">
        <v>0</v>
      </c>
      <c r="E99" s="140">
        <v>0</v>
      </c>
      <c r="F99" s="139">
        <f>SUM(B99:E99)</f>
        <v>5293</v>
      </c>
      <c r="G99" s="142">
        <f>F99/$F$9</f>
        <v>0.004734156496384314</v>
      </c>
      <c r="H99" s="141">
        <v>3415</v>
      </c>
      <c r="I99" s="140">
        <v>3323</v>
      </c>
      <c r="J99" s="139">
        <v>1508</v>
      </c>
      <c r="K99" s="140"/>
      <c r="L99" s="139">
        <f>SUM(H99:K99)</f>
        <v>8246</v>
      </c>
      <c r="M99" s="143">
        <f>IF(ISERROR(F99/L99-1),"         /0",(F99/L99-1))</f>
        <v>-0.35811302449672566</v>
      </c>
      <c r="N99" s="141">
        <v>2695</v>
      </c>
      <c r="O99" s="140">
        <v>2598</v>
      </c>
      <c r="P99" s="139"/>
      <c r="Q99" s="140"/>
      <c r="R99" s="139">
        <f>SUM(N99:Q99)</f>
        <v>5293</v>
      </c>
      <c r="S99" s="142">
        <f>R99/$R$9</f>
        <v>0.004734156496384314</v>
      </c>
      <c r="T99" s="141">
        <v>3415</v>
      </c>
      <c r="U99" s="140">
        <v>3323</v>
      </c>
      <c r="V99" s="139">
        <v>1508</v>
      </c>
      <c r="W99" s="140"/>
      <c r="X99" s="139">
        <f>SUM(T99:W99)</f>
        <v>8246</v>
      </c>
      <c r="Y99" s="138">
        <f>IF(ISERROR(R99/X99-1),"         /0",(R99/X99-1))</f>
        <v>-0.35811302449672566</v>
      </c>
    </row>
    <row r="100" ht="15" thickTop="1">
      <c r="A100" s="89"/>
    </row>
    <row r="101" ht="14.25">
      <c r="A101" s="89" t="s">
        <v>50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0:Y65536 M100:M65536 Y3 M3 M5:M8 Y5:Y8">
    <cfRule type="cellIs" priority="1" dxfId="91" operator="lessThan" stopIfTrue="1">
      <formula>0</formula>
    </cfRule>
  </conditionalFormatting>
  <conditionalFormatting sqref="M9:M99 Y9:Y99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0" zoomScaleNormal="80" zoomScalePageLayoutView="0" workbookViewId="0" topLeftCell="A1">
      <selection activeCell="P40" sqref="P40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9.7109375" style="112" bestFit="1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61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2" t="s">
        <v>60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7.25" customHeight="1" thickBot="1" thickTop="1">
      <c r="A5" s="626" t="s">
        <v>59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30" customFormat="1" ht="26.25" customHeight="1">
      <c r="A6" s="627"/>
      <c r="B6" s="695" t="s">
        <v>154</v>
      </c>
      <c r="C6" s="696"/>
      <c r="D6" s="696"/>
      <c r="E6" s="696"/>
      <c r="F6" s="696"/>
      <c r="G6" s="673" t="s">
        <v>32</v>
      </c>
      <c r="H6" s="695" t="s">
        <v>155</v>
      </c>
      <c r="I6" s="696"/>
      <c r="J6" s="696"/>
      <c r="K6" s="696"/>
      <c r="L6" s="696"/>
      <c r="M6" s="670" t="s">
        <v>31</v>
      </c>
      <c r="N6" s="695" t="s">
        <v>156</v>
      </c>
      <c r="O6" s="696"/>
      <c r="P6" s="696"/>
      <c r="Q6" s="696"/>
      <c r="R6" s="696"/>
      <c r="S6" s="673" t="s">
        <v>32</v>
      </c>
      <c r="T6" s="695" t="s">
        <v>157</v>
      </c>
      <c r="U6" s="696"/>
      <c r="V6" s="696"/>
      <c r="W6" s="696"/>
      <c r="X6" s="696"/>
      <c r="Y6" s="686" t="s">
        <v>31</v>
      </c>
    </row>
    <row r="7" spans="1:25" s="125" customFormat="1" ht="26.25" customHeight="1">
      <c r="A7" s="628"/>
      <c r="B7" s="691" t="s">
        <v>20</v>
      </c>
      <c r="C7" s="690"/>
      <c r="D7" s="689" t="s">
        <v>19</v>
      </c>
      <c r="E7" s="690"/>
      <c r="F7" s="681" t="s">
        <v>15</v>
      </c>
      <c r="G7" s="674"/>
      <c r="H7" s="691" t="s">
        <v>20</v>
      </c>
      <c r="I7" s="690"/>
      <c r="J7" s="689" t="s">
        <v>19</v>
      </c>
      <c r="K7" s="690"/>
      <c r="L7" s="681" t="s">
        <v>15</v>
      </c>
      <c r="M7" s="671"/>
      <c r="N7" s="691" t="s">
        <v>20</v>
      </c>
      <c r="O7" s="690"/>
      <c r="P7" s="689" t="s">
        <v>19</v>
      </c>
      <c r="Q7" s="690"/>
      <c r="R7" s="681" t="s">
        <v>15</v>
      </c>
      <c r="S7" s="674"/>
      <c r="T7" s="691" t="s">
        <v>20</v>
      </c>
      <c r="U7" s="690"/>
      <c r="V7" s="689" t="s">
        <v>19</v>
      </c>
      <c r="W7" s="690"/>
      <c r="X7" s="681" t="s">
        <v>15</v>
      </c>
      <c r="Y7" s="687"/>
    </row>
    <row r="8" spans="1:25" s="160" customFormat="1" ht="27" thickBot="1">
      <c r="A8" s="629"/>
      <c r="B8" s="163" t="s">
        <v>17</v>
      </c>
      <c r="C8" s="161" t="s">
        <v>16</v>
      </c>
      <c r="D8" s="162" t="s">
        <v>17</v>
      </c>
      <c r="E8" s="161" t="s">
        <v>16</v>
      </c>
      <c r="F8" s="682"/>
      <c r="G8" s="675"/>
      <c r="H8" s="163" t="s">
        <v>17</v>
      </c>
      <c r="I8" s="161" t="s">
        <v>16</v>
      </c>
      <c r="J8" s="162" t="s">
        <v>17</v>
      </c>
      <c r="K8" s="161" t="s">
        <v>16</v>
      </c>
      <c r="L8" s="682"/>
      <c r="M8" s="672"/>
      <c r="N8" s="163" t="s">
        <v>17</v>
      </c>
      <c r="O8" s="161" t="s">
        <v>16</v>
      </c>
      <c r="P8" s="162" t="s">
        <v>17</v>
      </c>
      <c r="Q8" s="161" t="s">
        <v>16</v>
      </c>
      <c r="R8" s="682"/>
      <c r="S8" s="675"/>
      <c r="T8" s="163" t="s">
        <v>17</v>
      </c>
      <c r="U8" s="161" t="s">
        <v>16</v>
      </c>
      <c r="V8" s="162" t="s">
        <v>17</v>
      </c>
      <c r="W8" s="161" t="s">
        <v>16</v>
      </c>
      <c r="X8" s="682"/>
      <c r="Y8" s="688"/>
    </row>
    <row r="9" spans="1:25" s="114" customFormat="1" ht="18" customHeight="1" thickBot="1" thickTop="1">
      <c r="A9" s="192" t="s">
        <v>22</v>
      </c>
      <c r="B9" s="189">
        <f>B10+B14+B25+B43+B53+B58</f>
        <v>563580</v>
      </c>
      <c r="C9" s="188">
        <f>C10+C14+C25+C43+C53+C58</f>
        <v>548420</v>
      </c>
      <c r="D9" s="187">
        <f>D10+D14+D25+D43+D53+D58</f>
        <v>2837</v>
      </c>
      <c r="E9" s="186">
        <f>E10+E14+E25+E43+E53+E58</f>
        <v>3208</v>
      </c>
      <c r="F9" s="185">
        <f aca="true" t="shared" si="0" ref="F9:F58">SUM(B9:E9)</f>
        <v>1118045</v>
      </c>
      <c r="G9" s="190">
        <f aca="true" t="shared" si="1" ref="G9:G58">F9/$F$9</f>
        <v>1</v>
      </c>
      <c r="H9" s="189">
        <f>H10+H14+H25+H43+H53+H58</f>
        <v>540371</v>
      </c>
      <c r="I9" s="188">
        <f>I10+I14+I25+I43+I53+I58</f>
        <v>513548</v>
      </c>
      <c r="J9" s="187">
        <f>J10+J14+J25+J43+J53+J58</f>
        <v>7538</v>
      </c>
      <c r="K9" s="186">
        <f>K10+K14+K25+K43+K53+K58</f>
        <v>5677</v>
      </c>
      <c r="L9" s="185">
        <f aca="true" t="shared" si="2" ref="L9:L58">SUM(H9:K9)</f>
        <v>1067134</v>
      </c>
      <c r="M9" s="191">
        <f aca="true" t="shared" si="3" ref="M9:M58">IF(ISERROR(F9/L9-1),"         /0",(F9/L9-1))</f>
        <v>0.04770816036224135</v>
      </c>
      <c r="N9" s="189">
        <f>N10+N14+N25+N43+N53+N58</f>
        <v>563580</v>
      </c>
      <c r="O9" s="188">
        <f>O10+O14+O25+O43+O53+O58</f>
        <v>548420</v>
      </c>
      <c r="P9" s="187">
        <f>P10+P14+P25+P43+P53+P58</f>
        <v>2837</v>
      </c>
      <c r="Q9" s="186">
        <f>Q10+Q14+Q25+Q43+Q53+Q58</f>
        <v>3208</v>
      </c>
      <c r="R9" s="185">
        <f aca="true" t="shared" si="4" ref="R9:R58">SUM(N9:Q9)</f>
        <v>1118045</v>
      </c>
      <c r="S9" s="190">
        <f aca="true" t="shared" si="5" ref="S9:S58">R9/$R$9</f>
        <v>1</v>
      </c>
      <c r="T9" s="189">
        <f>T10+T14+T25+T43+T53+T58</f>
        <v>540371</v>
      </c>
      <c r="U9" s="188">
        <f>U10+U14+U25+U43+U53+U58</f>
        <v>513548</v>
      </c>
      <c r="V9" s="187">
        <f>V10+V14+V25+V43+V53+V58</f>
        <v>7538</v>
      </c>
      <c r="W9" s="186">
        <f>W10+W14+W25+W43+W53+W58</f>
        <v>5677</v>
      </c>
      <c r="X9" s="185">
        <f aca="true" t="shared" si="6" ref="X9:X58">SUM(T9:W9)</f>
        <v>1067134</v>
      </c>
      <c r="Y9" s="184">
        <f>IF(ISERROR(R9/X9-1),"         /0",(R9/X9-1))</f>
        <v>0.04770816036224135</v>
      </c>
    </row>
    <row r="10" spans="1:25" s="174" customFormat="1" ht="19.5" customHeight="1">
      <c r="A10" s="183" t="s">
        <v>56</v>
      </c>
      <c r="B10" s="180">
        <f>SUM(B11:B13)</f>
        <v>154383</v>
      </c>
      <c r="C10" s="179">
        <f>SUM(C11:C13)</f>
        <v>150502</v>
      </c>
      <c r="D10" s="178">
        <f>SUM(D11:D13)</f>
        <v>166</v>
      </c>
      <c r="E10" s="177">
        <f>SUM(E11:E13)</f>
        <v>199</v>
      </c>
      <c r="F10" s="176">
        <f t="shared" si="0"/>
        <v>305250</v>
      </c>
      <c r="G10" s="181">
        <f t="shared" si="1"/>
        <v>0.2730212111319312</v>
      </c>
      <c r="H10" s="180">
        <f>SUM(H11:H13)</f>
        <v>169917</v>
      </c>
      <c r="I10" s="179">
        <f>SUM(I11:I13)</f>
        <v>159795</v>
      </c>
      <c r="J10" s="178">
        <f>SUM(J11:J13)</f>
        <v>546</v>
      </c>
      <c r="K10" s="177">
        <f>SUM(K11:K13)</f>
        <v>937</v>
      </c>
      <c r="L10" s="176">
        <f t="shared" si="2"/>
        <v>331195</v>
      </c>
      <c r="M10" s="182">
        <f t="shared" si="3"/>
        <v>-0.0783375352888781</v>
      </c>
      <c r="N10" s="180">
        <f>SUM(N11:N13)</f>
        <v>154383</v>
      </c>
      <c r="O10" s="179">
        <f>SUM(O11:O13)</f>
        <v>150502</v>
      </c>
      <c r="P10" s="178">
        <f>SUM(P11:P13)</f>
        <v>166</v>
      </c>
      <c r="Q10" s="177">
        <f>SUM(Q11:Q13)</f>
        <v>199</v>
      </c>
      <c r="R10" s="176">
        <f t="shared" si="4"/>
        <v>305250</v>
      </c>
      <c r="S10" s="181">
        <f t="shared" si="5"/>
        <v>0.2730212111319312</v>
      </c>
      <c r="T10" s="180">
        <f>SUM(T11:T13)</f>
        <v>169917</v>
      </c>
      <c r="U10" s="179">
        <f>SUM(U11:U13)</f>
        <v>159795</v>
      </c>
      <c r="V10" s="178">
        <f>SUM(V11:V13)</f>
        <v>546</v>
      </c>
      <c r="W10" s="177">
        <f>SUM(W11:W13)</f>
        <v>937</v>
      </c>
      <c r="X10" s="176">
        <f t="shared" si="6"/>
        <v>331195</v>
      </c>
      <c r="Y10" s="253">
        <f aca="true" t="shared" si="7" ref="Y10:Y58">IF(ISERROR(R10/X10-1),"         /0",IF(R10/X10&gt;5,"  *  ",(R10/X10-1)))</f>
        <v>-0.0783375352888781</v>
      </c>
    </row>
    <row r="11" spans="1:25" ht="19.5" customHeight="1">
      <c r="A11" s="342" t="s">
        <v>362</v>
      </c>
      <c r="B11" s="343">
        <v>144605</v>
      </c>
      <c r="C11" s="344">
        <v>142420</v>
      </c>
      <c r="D11" s="345">
        <v>161</v>
      </c>
      <c r="E11" s="366">
        <v>199</v>
      </c>
      <c r="F11" s="367">
        <f t="shared" si="0"/>
        <v>287385</v>
      </c>
      <c r="G11" s="346">
        <f t="shared" si="1"/>
        <v>0.2570424267359543</v>
      </c>
      <c r="H11" s="343">
        <v>163017</v>
      </c>
      <c r="I11" s="344">
        <v>154780</v>
      </c>
      <c r="J11" s="345">
        <v>546</v>
      </c>
      <c r="K11" s="366">
        <v>937</v>
      </c>
      <c r="L11" s="367">
        <f t="shared" si="2"/>
        <v>319280</v>
      </c>
      <c r="M11" s="368">
        <f t="shared" si="3"/>
        <v>-0.09989664244550234</v>
      </c>
      <c r="N11" s="343">
        <v>144605</v>
      </c>
      <c r="O11" s="344">
        <v>142420</v>
      </c>
      <c r="P11" s="345">
        <v>161</v>
      </c>
      <c r="Q11" s="366">
        <v>199</v>
      </c>
      <c r="R11" s="367">
        <f t="shared" si="4"/>
        <v>287385</v>
      </c>
      <c r="S11" s="346">
        <f t="shared" si="5"/>
        <v>0.2570424267359543</v>
      </c>
      <c r="T11" s="363">
        <v>163017</v>
      </c>
      <c r="U11" s="344">
        <v>154780</v>
      </c>
      <c r="V11" s="345">
        <v>546</v>
      </c>
      <c r="W11" s="366">
        <v>937</v>
      </c>
      <c r="X11" s="367">
        <f t="shared" si="6"/>
        <v>319280</v>
      </c>
      <c r="Y11" s="348">
        <f t="shared" si="7"/>
        <v>-0.09989664244550234</v>
      </c>
    </row>
    <row r="12" spans="1:25" ht="19.5" customHeight="1">
      <c r="A12" s="349" t="s">
        <v>363</v>
      </c>
      <c r="B12" s="350">
        <v>6896</v>
      </c>
      <c r="C12" s="351">
        <v>5605</v>
      </c>
      <c r="D12" s="352">
        <v>0</v>
      </c>
      <c r="E12" s="369">
        <v>0</v>
      </c>
      <c r="F12" s="370">
        <f t="shared" si="0"/>
        <v>12501</v>
      </c>
      <c r="G12" s="353">
        <f t="shared" si="1"/>
        <v>0.011181124194464445</v>
      </c>
      <c r="H12" s="350">
        <v>4607</v>
      </c>
      <c r="I12" s="351">
        <v>3130</v>
      </c>
      <c r="J12" s="352"/>
      <c r="K12" s="369"/>
      <c r="L12" s="370">
        <f t="shared" si="2"/>
        <v>7737</v>
      </c>
      <c r="M12" s="371">
        <f t="shared" si="3"/>
        <v>0.6157425358666149</v>
      </c>
      <c r="N12" s="350">
        <v>6896</v>
      </c>
      <c r="O12" s="351">
        <v>5605</v>
      </c>
      <c r="P12" s="352">
        <v>0</v>
      </c>
      <c r="Q12" s="369">
        <v>0</v>
      </c>
      <c r="R12" s="370">
        <f t="shared" si="4"/>
        <v>12501</v>
      </c>
      <c r="S12" s="353">
        <f t="shared" si="5"/>
        <v>0.011181124194464445</v>
      </c>
      <c r="T12" s="364">
        <v>4607</v>
      </c>
      <c r="U12" s="351">
        <v>3130</v>
      </c>
      <c r="V12" s="352"/>
      <c r="W12" s="369"/>
      <c r="X12" s="370">
        <f t="shared" si="6"/>
        <v>7737</v>
      </c>
      <c r="Y12" s="355">
        <f t="shared" si="7"/>
        <v>0.6157425358666149</v>
      </c>
    </row>
    <row r="13" spans="1:25" ht="19.5" customHeight="1" thickBot="1">
      <c r="A13" s="356" t="s">
        <v>364</v>
      </c>
      <c r="B13" s="357">
        <v>2882</v>
      </c>
      <c r="C13" s="358">
        <v>2477</v>
      </c>
      <c r="D13" s="359">
        <v>5</v>
      </c>
      <c r="E13" s="372">
        <v>0</v>
      </c>
      <c r="F13" s="373">
        <f t="shared" si="0"/>
        <v>5364</v>
      </c>
      <c r="G13" s="360">
        <f t="shared" si="1"/>
        <v>0.004797660201512462</v>
      </c>
      <c r="H13" s="357">
        <v>2293</v>
      </c>
      <c r="I13" s="358">
        <v>1885</v>
      </c>
      <c r="J13" s="359">
        <v>0</v>
      </c>
      <c r="K13" s="372">
        <v>0</v>
      </c>
      <c r="L13" s="373">
        <f t="shared" si="2"/>
        <v>4178</v>
      </c>
      <c r="M13" s="374">
        <f t="shared" si="3"/>
        <v>0.28386787936811864</v>
      </c>
      <c r="N13" s="357">
        <v>2882</v>
      </c>
      <c r="O13" s="358">
        <v>2477</v>
      </c>
      <c r="P13" s="359">
        <v>5</v>
      </c>
      <c r="Q13" s="372"/>
      <c r="R13" s="373">
        <f t="shared" si="4"/>
        <v>5364</v>
      </c>
      <c r="S13" s="360">
        <f t="shared" si="5"/>
        <v>0.004797660201512462</v>
      </c>
      <c r="T13" s="365">
        <v>2293</v>
      </c>
      <c r="U13" s="358">
        <v>1885</v>
      </c>
      <c r="V13" s="359">
        <v>0</v>
      </c>
      <c r="W13" s="372">
        <v>0</v>
      </c>
      <c r="X13" s="373">
        <f t="shared" si="6"/>
        <v>4178</v>
      </c>
      <c r="Y13" s="362">
        <f t="shared" si="7"/>
        <v>0.28386787936811864</v>
      </c>
    </row>
    <row r="14" spans="1:25" s="174" customFormat="1" ht="19.5" customHeight="1">
      <c r="A14" s="183" t="s">
        <v>55</v>
      </c>
      <c r="B14" s="180">
        <f>SUM(B15:B24)</f>
        <v>133901</v>
      </c>
      <c r="C14" s="179">
        <f>SUM(C15:C24)</f>
        <v>140157</v>
      </c>
      <c r="D14" s="178">
        <f>SUM(D15:D24)</f>
        <v>1221</v>
      </c>
      <c r="E14" s="177">
        <f>SUM(E15:E24)</f>
        <v>1448</v>
      </c>
      <c r="F14" s="176">
        <f t="shared" si="0"/>
        <v>276727</v>
      </c>
      <c r="G14" s="181">
        <f t="shared" si="1"/>
        <v>0.2475097156196754</v>
      </c>
      <c r="H14" s="180">
        <f>SUM(H15:H24)</f>
        <v>123144</v>
      </c>
      <c r="I14" s="179">
        <f>SUM(I15:I24)</f>
        <v>124925</v>
      </c>
      <c r="J14" s="178">
        <f>SUM(J15:J24)</f>
        <v>2931</v>
      </c>
      <c r="K14" s="177">
        <f>SUM(K15:K24)</f>
        <v>1915</v>
      </c>
      <c r="L14" s="176">
        <f t="shared" si="2"/>
        <v>252915</v>
      </c>
      <c r="M14" s="182">
        <f t="shared" si="3"/>
        <v>0.09415020856809608</v>
      </c>
      <c r="N14" s="180">
        <f>SUM(N15:N24)</f>
        <v>133901</v>
      </c>
      <c r="O14" s="179">
        <f>SUM(O15:O24)</f>
        <v>140157</v>
      </c>
      <c r="P14" s="178">
        <f>SUM(P15:P24)</f>
        <v>1221</v>
      </c>
      <c r="Q14" s="177">
        <f>SUM(Q15:Q24)</f>
        <v>1448</v>
      </c>
      <c r="R14" s="176">
        <f t="shared" si="4"/>
        <v>276727</v>
      </c>
      <c r="S14" s="181">
        <f t="shared" si="5"/>
        <v>0.2475097156196754</v>
      </c>
      <c r="T14" s="180">
        <f>SUM(T15:T24)</f>
        <v>123144</v>
      </c>
      <c r="U14" s="179">
        <f>SUM(U15:U24)</f>
        <v>124925</v>
      </c>
      <c r="V14" s="178">
        <f>SUM(V15:V24)</f>
        <v>2931</v>
      </c>
      <c r="W14" s="177">
        <f>SUM(W15:W24)</f>
        <v>1915</v>
      </c>
      <c r="X14" s="176">
        <f t="shared" si="6"/>
        <v>252915</v>
      </c>
      <c r="Y14" s="175">
        <f t="shared" si="7"/>
        <v>0.09415020856809608</v>
      </c>
    </row>
    <row r="15" spans="1:25" ht="19.5" customHeight="1">
      <c r="A15" s="342" t="s">
        <v>365</v>
      </c>
      <c r="B15" s="343">
        <v>34680</v>
      </c>
      <c r="C15" s="344">
        <v>36345</v>
      </c>
      <c r="D15" s="345">
        <v>53</v>
      </c>
      <c r="E15" s="366">
        <v>0</v>
      </c>
      <c r="F15" s="367">
        <f t="shared" si="0"/>
        <v>71078</v>
      </c>
      <c r="G15" s="346">
        <f t="shared" si="1"/>
        <v>0.06357346976195055</v>
      </c>
      <c r="H15" s="343">
        <v>25012</v>
      </c>
      <c r="I15" s="344">
        <v>25747</v>
      </c>
      <c r="J15" s="345">
        <v>2</v>
      </c>
      <c r="K15" s="366"/>
      <c r="L15" s="367">
        <f t="shared" si="2"/>
        <v>50761</v>
      </c>
      <c r="M15" s="368">
        <f t="shared" si="3"/>
        <v>0.400248222060243</v>
      </c>
      <c r="N15" s="343">
        <v>34680</v>
      </c>
      <c r="O15" s="344">
        <v>36345</v>
      </c>
      <c r="P15" s="345">
        <v>53</v>
      </c>
      <c r="Q15" s="366">
        <v>0</v>
      </c>
      <c r="R15" s="367">
        <f t="shared" si="4"/>
        <v>71078</v>
      </c>
      <c r="S15" s="346">
        <f t="shared" si="5"/>
        <v>0.06357346976195055</v>
      </c>
      <c r="T15" s="363">
        <v>25012</v>
      </c>
      <c r="U15" s="344">
        <v>25747</v>
      </c>
      <c r="V15" s="345">
        <v>2</v>
      </c>
      <c r="W15" s="366"/>
      <c r="X15" s="367">
        <f t="shared" si="6"/>
        <v>50761</v>
      </c>
      <c r="Y15" s="348">
        <f t="shared" si="7"/>
        <v>0.400248222060243</v>
      </c>
    </row>
    <row r="16" spans="1:25" ht="19.5" customHeight="1">
      <c r="A16" s="349" t="s">
        <v>366</v>
      </c>
      <c r="B16" s="350">
        <v>24349</v>
      </c>
      <c r="C16" s="351">
        <v>26708</v>
      </c>
      <c r="D16" s="352">
        <v>0</v>
      </c>
      <c r="E16" s="369">
        <v>0</v>
      </c>
      <c r="F16" s="370">
        <f t="shared" si="0"/>
        <v>51057</v>
      </c>
      <c r="G16" s="353">
        <f t="shared" si="1"/>
        <v>0.04566631933419495</v>
      </c>
      <c r="H16" s="350">
        <v>24376</v>
      </c>
      <c r="I16" s="351">
        <v>24580</v>
      </c>
      <c r="J16" s="352">
        <v>0</v>
      </c>
      <c r="K16" s="369"/>
      <c r="L16" s="370">
        <f t="shared" si="2"/>
        <v>48956</v>
      </c>
      <c r="M16" s="371">
        <f t="shared" si="3"/>
        <v>0.04291608791567936</v>
      </c>
      <c r="N16" s="350">
        <v>24349</v>
      </c>
      <c r="O16" s="351">
        <v>26708</v>
      </c>
      <c r="P16" s="352">
        <v>0</v>
      </c>
      <c r="Q16" s="369"/>
      <c r="R16" s="370">
        <f t="shared" si="4"/>
        <v>51057</v>
      </c>
      <c r="S16" s="353">
        <f t="shared" si="5"/>
        <v>0.04566631933419495</v>
      </c>
      <c r="T16" s="364">
        <v>24376</v>
      </c>
      <c r="U16" s="351">
        <v>24580</v>
      </c>
      <c r="V16" s="352">
        <v>0</v>
      </c>
      <c r="W16" s="369"/>
      <c r="X16" s="370">
        <f t="shared" si="6"/>
        <v>48956</v>
      </c>
      <c r="Y16" s="355">
        <f t="shared" si="7"/>
        <v>0.04291608791567936</v>
      </c>
    </row>
    <row r="17" spans="1:25" ht="19.5" customHeight="1">
      <c r="A17" s="349" t="s">
        <v>367</v>
      </c>
      <c r="B17" s="350">
        <v>20808</v>
      </c>
      <c r="C17" s="351">
        <v>21671</v>
      </c>
      <c r="D17" s="352">
        <v>72</v>
      </c>
      <c r="E17" s="369">
        <v>152</v>
      </c>
      <c r="F17" s="370">
        <f t="shared" si="0"/>
        <v>42703</v>
      </c>
      <c r="G17" s="353">
        <f t="shared" si="1"/>
        <v>0.03819434817024359</v>
      </c>
      <c r="H17" s="350">
        <v>18875</v>
      </c>
      <c r="I17" s="351">
        <v>16965</v>
      </c>
      <c r="J17" s="352">
        <v>11</v>
      </c>
      <c r="K17" s="369">
        <v>0</v>
      </c>
      <c r="L17" s="370">
        <f t="shared" si="2"/>
        <v>35851</v>
      </c>
      <c r="M17" s="371">
        <f t="shared" si="3"/>
        <v>0.1911243758890966</v>
      </c>
      <c r="N17" s="350">
        <v>20808</v>
      </c>
      <c r="O17" s="351">
        <v>21671</v>
      </c>
      <c r="P17" s="352">
        <v>72</v>
      </c>
      <c r="Q17" s="369">
        <v>152</v>
      </c>
      <c r="R17" s="370">
        <f t="shared" si="4"/>
        <v>42703</v>
      </c>
      <c r="S17" s="353">
        <f t="shared" si="5"/>
        <v>0.03819434817024359</v>
      </c>
      <c r="T17" s="364">
        <v>18875</v>
      </c>
      <c r="U17" s="351">
        <v>16965</v>
      </c>
      <c r="V17" s="352">
        <v>11</v>
      </c>
      <c r="W17" s="369">
        <v>0</v>
      </c>
      <c r="X17" s="370">
        <f t="shared" si="6"/>
        <v>35851</v>
      </c>
      <c r="Y17" s="355">
        <f t="shared" si="7"/>
        <v>0.1911243758890966</v>
      </c>
    </row>
    <row r="18" spans="1:25" ht="19.5" customHeight="1">
      <c r="A18" s="349" t="s">
        <v>368</v>
      </c>
      <c r="B18" s="350">
        <v>19927</v>
      </c>
      <c r="C18" s="351">
        <v>19262</v>
      </c>
      <c r="D18" s="352">
        <v>5</v>
      </c>
      <c r="E18" s="369">
        <v>0</v>
      </c>
      <c r="F18" s="370">
        <f>SUM(B18:E18)</f>
        <v>39194</v>
      </c>
      <c r="G18" s="353">
        <f>F18/$F$9</f>
        <v>0.035055834067501755</v>
      </c>
      <c r="H18" s="350">
        <v>19703</v>
      </c>
      <c r="I18" s="351">
        <v>21019</v>
      </c>
      <c r="J18" s="352">
        <v>2</v>
      </c>
      <c r="K18" s="369">
        <v>0</v>
      </c>
      <c r="L18" s="370">
        <f>SUM(H18:K18)</f>
        <v>40724</v>
      </c>
      <c r="M18" s="371">
        <f>IF(ISERROR(F18/L18-1),"         /0",(F18/L18-1))</f>
        <v>-0.037569983302229604</v>
      </c>
      <c r="N18" s="350">
        <v>19927</v>
      </c>
      <c r="O18" s="351">
        <v>19262</v>
      </c>
      <c r="P18" s="352">
        <v>5</v>
      </c>
      <c r="Q18" s="369">
        <v>0</v>
      </c>
      <c r="R18" s="370">
        <f>SUM(N18:Q18)</f>
        <v>39194</v>
      </c>
      <c r="S18" s="353">
        <f>R18/$R$9</f>
        <v>0.035055834067501755</v>
      </c>
      <c r="T18" s="364">
        <v>19703</v>
      </c>
      <c r="U18" s="351">
        <v>21019</v>
      </c>
      <c r="V18" s="352">
        <v>2</v>
      </c>
      <c r="W18" s="369">
        <v>0</v>
      </c>
      <c r="X18" s="370">
        <f>SUM(T18:W18)</f>
        <v>40724</v>
      </c>
      <c r="Y18" s="355">
        <f>IF(ISERROR(R18/X18-1),"         /0",IF(R18/X18&gt;5,"  *  ",(R18/X18-1)))</f>
        <v>-0.037569983302229604</v>
      </c>
    </row>
    <row r="19" spans="1:25" ht="19.5" customHeight="1">
      <c r="A19" s="349" t="s">
        <v>369</v>
      </c>
      <c r="B19" s="350">
        <v>16747</v>
      </c>
      <c r="C19" s="351">
        <v>19399</v>
      </c>
      <c r="D19" s="352">
        <v>1</v>
      </c>
      <c r="E19" s="369">
        <v>0</v>
      </c>
      <c r="F19" s="370">
        <f>SUM(B19:E19)</f>
        <v>36147</v>
      </c>
      <c r="G19" s="353">
        <f>F19/$F$9</f>
        <v>0.03233054125728392</v>
      </c>
      <c r="H19" s="350">
        <v>17120</v>
      </c>
      <c r="I19" s="351">
        <v>19623</v>
      </c>
      <c r="J19" s="352">
        <v>2</v>
      </c>
      <c r="K19" s="369">
        <v>0</v>
      </c>
      <c r="L19" s="370">
        <f>SUM(H19:K19)</f>
        <v>36745</v>
      </c>
      <c r="M19" s="371">
        <f>IF(ISERROR(F19/L19-1),"         /0",(F19/L19-1))</f>
        <v>-0.01627432303714793</v>
      </c>
      <c r="N19" s="350">
        <v>16747</v>
      </c>
      <c r="O19" s="351">
        <v>19399</v>
      </c>
      <c r="P19" s="352">
        <v>1</v>
      </c>
      <c r="Q19" s="369">
        <v>0</v>
      </c>
      <c r="R19" s="370">
        <f>SUM(N19:Q19)</f>
        <v>36147</v>
      </c>
      <c r="S19" s="353">
        <f>R19/$R$9</f>
        <v>0.03233054125728392</v>
      </c>
      <c r="T19" s="364">
        <v>17120</v>
      </c>
      <c r="U19" s="351">
        <v>19623</v>
      </c>
      <c r="V19" s="352">
        <v>2</v>
      </c>
      <c r="W19" s="369">
        <v>0</v>
      </c>
      <c r="X19" s="370">
        <f>SUM(T19:W19)</f>
        <v>36745</v>
      </c>
      <c r="Y19" s="355">
        <f>IF(ISERROR(R19/X19-1),"         /0",IF(R19/X19&gt;5,"  *  ",(R19/X19-1)))</f>
        <v>-0.01627432303714793</v>
      </c>
    </row>
    <row r="20" spans="1:25" ht="19.5" customHeight="1">
      <c r="A20" s="349" t="s">
        <v>370</v>
      </c>
      <c r="B20" s="350">
        <v>13092</v>
      </c>
      <c r="C20" s="351">
        <v>12260</v>
      </c>
      <c r="D20" s="352">
        <v>1089</v>
      </c>
      <c r="E20" s="369">
        <v>1296</v>
      </c>
      <c r="F20" s="370">
        <f>SUM(B20:E20)</f>
        <v>27737</v>
      </c>
      <c r="G20" s="353">
        <f>F20/$F$9</f>
        <v>0.024808482663935708</v>
      </c>
      <c r="H20" s="350">
        <v>13739</v>
      </c>
      <c r="I20" s="351">
        <v>12537</v>
      </c>
      <c r="J20" s="352">
        <v>2913</v>
      </c>
      <c r="K20" s="369">
        <v>1915</v>
      </c>
      <c r="L20" s="370">
        <f>SUM(H20:K20)</f>
        <v>31104</v>
      </c>
      <c r="M20" s="371">
        <f>IF(ISERROR(F20/L20-1),"         /0",(F20/L20-1))</f>
        <v>-0.10824974279835387</v>
      </c>
      <c r="N20" s="350">
        <v>13092</v>
      </c>
      <c r="O20" s="351">
        <v>12260</v>
      </c>
      <c r="P20" s="352">
        <v>1089</v>
      </c>
      <c r="Q20" s="369">
        <v>1296</v>
      </c>
      <c r="R20" s="370">
        <f>SUM(N20:Q20)</f>
        <v>27737</v>
      </c>
      <c r="S20" s="353">
        <f>R20/$R$9</f>
        <v>0.024808482663935708</v>
      </c>
      <c r="T20" s="364">
        <v>13739</v>
      </c>
      <c r="U20" s="351">
        <v>12537</v>
      </c>
      <c r="V20" s="352">
        <v>2913</v>
      </c>
      <c r="W20" s="369">
        <v>1915</v>
      </c>
      <c r="X20" s="370">
        <f>SUM(T20:W20)</f>
        <v>31104</v>
      </c>
      <c r="Y20" s="355">
        <f>IF(ISERROR(R20/X20-1),"         /0",IF(R20/X20&gt;5,"  *  ",(R20/X20-1)))</f>
        <v>-0.10824974279835387</v>
      </c>
    </row>
    <row r="21" spans="1:25" ht="19.5" customHeight="1">
      <c r="A21" s="349" t="s">
        <v>371</v>
      </c>
      <c r="B21" s="350">
        <v>3007</v>
      </c>
      <c r="C21" s="351">
        <v>2624</v>
      </c>
      <c r="D21" s="352">
        <v>1</v>
      </c>
      <c r="E21" s="369">
        <v>0</v>
      </c>
      <c r="F21" s="370">
        <f t="shared" si="0"/>
        <v>5632</v>
      </c>
      <c r="G21" s="353">
        <f t="shared" si="1"/>
        <v>0.005037364327911667</v>
      </c>
      <c r="H21" s="350">
        <v>3133</v>
      </c>
      <c r="I21" s="351">
        <v>2983</v>
      </c>
      <c r="J21" s="352">
        <v>1</v>
      </c>
      <c r="K21" s="369">
        <v>0</v>
      </c>
      <c r="L21" s="370">
        <f t="shared" si="2"/>
        <v>6117</v>
      </c>
      <c r="M21" s="371">
        <f t="shared" si="3"/>
        <v>-0.07928723230341672</v>
      </c>
      <c r="N21" s="350">
        <v>3007</v>
      </c>
      <c r="O21" s="351">
        <v>2624</v>
      </c>
      <c r="P21" s="352">
        <v>1</v>
      </c>
      <c r="Q21" s="369">
        <v>0</v>
      </c>
      <c r="R21" s="370">
        <f t="shared" si="4"/>
        <v>5632</v>
      </c>
      <c r="S21" s="353">
        <f t="shared" si="5"/>
        <v>0.005037364327911667</v>
      </c>
      <c r="T21" s="364">
        <v>3133</v>
      </c>
      <c r="U21" s="351">
        <v>2983</v>
      </c>
      <c r="V21" s="352">
        <v>1</v>
      </c>
      <c r="W21" s="369">
        <v>0</v>
      </c>
      <c r="X21" s="370">
        <f t="shared" si="6"/>
        <v>6117</v>
      </c>
      <c r="Y21" s="355">
        <f t="shared" si="7"/>
        <v>-0.07928723230341672</v>
      </c>
    </row>
    <row r="22" spans="1:25" ht="19.5" customHeight="1">
      <c r="A22" s="349" t="s">
        <v>372</v>
      </c>
      <c r="B22" s="350">
        <v>564</v>
      </c>
      <c r="C22" s="351">
        <v>1008</v>
      </c>
      <c r="D22" s="352">
        <v>0</v>
      </c>
      <c r="E22" s="369">
        <v>0</v>
      </c>
      <c r="F22" s="370">
        <f t="shared" si="0"/>
        <v>1572</v>
      </c>
      <c r="G22" s="353">
        <f t="shared" si="1"/>
        <v>0.0014060256966401173</v>
      </c>
      <c r="H22" s="350">
        <v>440</v>
      </c>
      <c r="I22" s="351">
        <v>569</v>
      </c>
      <c r="J22" s="352"/>
      <c r="K22" s="369"/>
      <c r="L22" s="370">
        <f t="shared" si="2"/>
        <v>1009</v>
      </c>
      <c r="M22" s="371">
        <f t="shared" si="3"/>
        <v>0.557978196233895</v>
      </c>
      <c r="N22" s="350">
        <v>564</v>
      </c>
      <c r="O22" s="351">
        <v>1008</v>
      </c>
      <c r="P22" s="352"/>
      <c r="Q22" s="369"/>
      <c r="R22" s="370">
        <f t="shared" si="4"/>
        <v>1572</v>
      </c>
      <c r="S22" s="353">
        <f t="shared" si="5"/>
        <v>0.0014060256966401173</v>
      </c>
      <c r="T22" s="364">
        <v>440</v>
      </c>
      <c r="U22" s="351">
        <v>569</v>
      </c>
      <c r="V22" s="352"/>
      <c r="W22" s="369"/>
      <c r="X22" s="370">
        <f t="shared" si="6"/>
        <v>1009</v>
      </c>
      <c r="Y22" s="355">
        <f t="shared" si="7"/>
        <v>0.557978196233895</v>
      </c>
    </row>
    <row r="23" spans="1:25" ht="19.5" customHeight="1">
      <c r="A23" s="349" t="s">
        <v>373</v>
      </c>
      <c r="B23" s="350">
        <v>686</v>
      </c>
      <c r="C23" s="351">
        <v>878</v>
      </c>
      <c r="D23" s="352">
        <v>0</v>
      </c>
      <c r="E23" s="369">
        <v>0</v>
      </c>
      <c r="F23" s="370">
        <f>SUM(B23:E23)</f>
        <v>1564</v>
      </c>
      <c r="G23" s="353">
        <f>F23/$F$9</f>
        <v>0.0013988703495834247</v>
      </c>
      <c r="H23" s="350">
        <v>706</v>
      </c>
      <c r="I23" s="351">
        <v>897</v>
      </c>
      <c r="J23" s="352"/>
      <c r="K23" s="369"/>
      <c r="L23" s="370">
        <f>SUM(H23:K23)</f>
        <v>1603</v>
      </c>
      <c r="M23" s="371">
        <f>IF(ISERROR(F23/L23-1),"         /0",(F23/L23-1))</f>
        <v>-0.02432938240798499</v>
      </c>
      <c r="N23" s="350">
        <v>686</v>
      </c>
      <c r="O23" s="351">
        <v>878</v>
      </c>
      <c r="P23" s="352"/>
      <c r="Q23" s="369"/>
      <c r="R23" s="370">
        <f>SUM(N23:Q23)</f>
        <v>1564</v>
      </c>
      <c r="S23" s="353">
        <f>R23/$R$9</f>
        <v>0.0013988703495834247</v>
      </c>
      <c r="T23" s="364">
        <v>706</v>
      </c>
      <c r="U23" s="351">
        <v>897</v>
      </c>
      <c r="V23" s="352"/>
      <c r="W23" s="369"/>
      <c r="X23" s="370">
        <f>SUM(T23:W23)</f>
        <v>1603</v>
      </c>
      <c r="Y23" s="355">
        <f>IF(ISERROR(R23/X23-1),"         /0",IF(R23/X23&gt;5,"  *  ",(R23/X23-1)))</f>
        <v>-0.02432938240798499</v>
      </c>
    </row>
    <row r="24" spans="1:25" ht="19.5" customHeight="1" thickBot="1">
      <c r="A24" s="356" t="s">
        <v>51</v>
      </c>
      <c r="B24" s="357">
        <v>41</v>
      </c>
      <c r="C24" s="358">
        <v>2</v>
      </c>
      <c r="D24" s="359">
        <v>0</v>
      </c>
      <c r="E24" s="372">
        <v>0</v>
      </c>
      <c r="F24" s="373">
        <f t="shared" si="0"/>
        <v>43</v>
      </c>
      <c r="G24" s="360">
        <f t="shared" si="1"/>
        <v>3.8459990429723315E-05</v>
      </c>
      <c r="H24" s="357">
        <v>40</v>
      </c>
      <c r="I24" s="358">
        <v>5</v>
      </c>
      <c r="J24" s="359"/>
      <c r="K24" s="372"/>
      <c r="L24" s="373">
        <f t="shared" si="2"/>
        <v>45</v>
      </c>
      <c r="M24" s="374">
        <f t="shared" si="3"/>
        <v>-0.0444444444444444</v>
      </c>
      <c r="N24" s="357">
        <v>41</v>
      </c>
      <c r="O24" s="358">
        <v>2</v>
      </c>
      <c r="P24" s="359"/>
      <c r="Q24" s="372">
        <v>0</v>
      </c>
      <c r="R24" s="373">
        <f t="shared" si="4"/>
        <v>43</v>
      </c>
      <c r="S24" s="360">
        <f t="shared" si="5"/>
        <v>3.8459990429723315E-05</v>
      </c>
      <c r="T24" s="365">
        <v>40</v>
      </c>
      <c r="U24" s="358">
        <v>5</v>
      </c>
      <c r="V24" s="359"/>
      <c r="W24" s="372"/>
      <c r="X24" s="373">
        <f t="shared" si="6"/>
        <v>45</v>
      </c>
      <c r="Y24" s="362">
        <f t="shared" si="7"/>
        <v>-0.0444444444444444</v>
      </c>
    </row>
    <row r="25" spans="1:25" s="174" customFormat="1" ht="19.5" customHeight="1">
      <c r="A25" s="183" t="s">
        <v>54</v>
      </c>
      <c r="B25" s="180">
        <f>SUM(B26:B42)</f>
        <v>77434</v>
      </c>
      <c r="C25" s="179">
        <f>SUM(C26:C42)</f>
        <v>72285</v>
      </c>
      <c r="D25" s="178">
        <f>SUM(D26:D42)</f>
        <v>31</v>
      </c>
      <c r="E25" s="177">
        <f>SUM(E26:E42)</f>
        <v>0</v>
      </c>
      <c r="F25" s="176">
        <f t="shared" si="0"/>
        <v>149750</v>
      </c>
      <c r="G25" s="181">
        <f t="shared" si="1"/>
        <v>0.13393915271746665</v>
      </c>
      <c r="H25" s="180">
        <f>SUM(H26:H42)</f>
        <v>67238</v>
      </c>
      <c r="I25" s="179">
        <f>SUM(I26:I42)</f>
        <v>60370</v>
      </c>
      <c r="J25" s="178">
        <f>SUM(J26:J42)</f>
        <v>28</v>
      </c>
      <c r="K25" s="177">
        <f>SUM(K26:K42)</f>
        <v>0</v>
      </c>
      <c r="L25" s="176">
        <f t="shared" si="2"/>
        <v>127636</v>
      </c>
      <c r="M25" s="182">
        <f t="shared" si="3"/>
        <v>0.17325832837130584</v>
      </c>
      <c r="N25" s="180">
        <f>SUM(N26:N42)</f>
        <v>77434</v>
      </c>
      <c r="O25" s="179">
        <f>SUM(O26:O42)</f>
        <v>72285</v>
      </c>
      <c r="P25" s="178">
        <f>SUM(P26:P42)</f>
        <v>31</v>
      </c>
      <c r="Q25" s="177">
        <f>SUM(Q26:Q42)</f>
        <v>0</v>
      </c>
      <c r="R25" s="176">
        <f t="shared" si="4"/>
        <v>149750</v>
      </c>
      <c r="S25" s="181">
        <f t="shared" si="5"/>
        <v>0.13393915271746665</v>
      </c>
      <c r="T25" s="180">
        <f>SUM(T26:T42)</f>
        <v>67238</v>
      </c>
      <c r="U25" s="179">
        <f>SUM(U26:U42)</f>
        <v>60370</v>
      </c>
      <c r="V25" s="178">
        <f>SUM(V26:V42)</f>
        <v>28</v>
      </c>
      <c r="W25" s="177">
        <f>SUM(W26:W42)</f>
        <v>0</v>
      </c>
      <c r="X25" s="176">
        <f t="shared" si="6"/>
        <v>127636</v>
      </c>
      <c r="Y25" s="175">
        <f t="shared" si="7"/>
        <v>0.17325832837130584</v>
      </c>
    </row>
    <row r="26" spans="1:25" ht="19.5" customHeight="1">
      <c r="A26" s="342" t="s">
        <v>374</v>
      </c>
      <c r="B26" s="343">
        <v>47326</v>
      </c>
      <c r="C26" s="344">
        <v>44122</v>
      </c>
      <c r="D26" s="345">
        <v>27</v>
      </c>
      <c r="E26" s="366">
        <v>0</v>
      </c>
      <c r="F26" s="367">
        <f t="shared" si="0"/>
        <v>91475</v>
      </c>
      <c r="G26" s="346">
        <f t="shared" si="1"/>
        <v>0.0818169215013707</v>
      </c>
      <c r="H26" s="343">
        <v>37730</v>
      </c>
      <c r="I26" s="344">
        <v>34421</v>
      </c>
      <c r="J26" s="345">
        <v>19</v>
      </c>
      <c r="K26" s="366">
        <v>0</v>
      </c>
      <c r="L26" s="367">
        <f t="shared" si="2"/>
        <v>72170</v>
      </c>
      <c r="M26" s="368">
        <f t="shared" si="3"/>
        <v>0.26749341831786055</v>
      </c>
      <c r="N26" s="343">
        <v>47326</v>
      </c>
      <c r="O26" s="344">
        <v>44122</v>
      </c>
      <c r="P26" s="345">
        <v>27</v>
      </c>
      <c r="Q26" s="366"/>
      <c r="R26" s="367">
        <f t="shared" si="4"/>
        <v>91475</v>
      </c>
      <c r="S26" s="346">
        <f t="shared" si="5"/>
        <v>0.0818169215013707</v>
      </c>
      <c r="T26" s="343">
        <v>37730</v>
      </c>
      <c r="U26" s="344">
        <v>34421</v>
      </c>
      <c r="V26" s="345">
        <v>19</v>
      </c>
      <c r="W26" s="366">
        <v>0</v>
      </c>
      <c r="X26" s="367">
        <f t="shared" si="6"/>
        <v>72170</v>
      </c>
      <c r="Y26" s="348">
        <f t="shared" si="7"/>
        <v>0.26749341831786055</v>
      </c>
    </row>
    <row r="27" spans="1:25" ht="19.5" customHeight="1">
      <c r="A27" s="499" t="s">
        <v>375</v>
      </c>
      <c r="B27" s="500">
        <v>8530</v>
      </c>
      <c r="C27" s="501">
        <v>6765</v>
      </c>
      <c r="D27" s="502">
        <v>4</v>
      </c>
      <c r="E27" s="503">
        <v>0</v>
      </c>
      <c r="F27" s="504">
        <f aca="true" t="shared" si="8" ref="F27:F42">SUM(B27:E27)</f>
        <v>15299</v>
      </c>
      <c r="G27" s="505">
        <f aca="true" t="shared" si="9" ref="G27:G42">F27/$F$9</f>
        <v>0.01368370682754272</v>
      </c>
      <c r="H27" s="500">
        <v>8407</v>
      </c>
      <c r="I27" s="501">
        <v>6946</v>
      </c>
      <c r="J27" s="502">
        <v>9</v>
      </c>
      <c r="K27" s="503">
        <v>0</v>
      </c>
      <c r="L27" s="504">
        <f aca="true" t="shared" si="10" ref="L27:L42">SUM(H27:K27)</f>
        <v>15362</v>
      </c>
      <c r="M27" s="506">
        <f aca="true" t="shared" si="11" ref="M27:M42">IF(ISERROR(F27/L27-1),"         /0",(F27/L27-1))</f>
        <v>-0.004101028511912519</v>
      </c>
      <c r="N27" s="500">
        <v>8530</v>
      </c>
      <c r="O27" s="501">
        <v>6765</v>
      </c>
      <c r="P27" s="502">
        <v>4</v>
      </c>
      <c r="Q27" s="503"/>
      <c r="R27" s="504">
        <f aca="true" t="shared" si="12" ref="R27:R42">SUM(N27:Q27)</f>
        <v>15299</v>
      </c>
      <c r="S27" s="505">
        <f aca="true" t="shared" si="13" ref="S27:S42">R27/$R$9</f>
        <v>0.01368370682754272</v>
      </c>
      <c r="T27" s="500">
        <v>8407</v>
      </c>
      <c r="U27" s="501">
        <v>6946</v>
      </c>
      <c r="V27" s="502">
        <v>9</v>
      </c>
      <c r="W27" s="503">
        <v>0</v>
      </c>
      <c r="X27" s="504">
        <f aca="true" t="shared" si="14" ref="X27:X42">SUM(T27:W27)</f>
        <v>15362</v>
      </c>
      <c r="Y27" s="507">
        <f aca="true" t="shared" si="15" ref="Y27:Y42">IF(ISERROR(R27/X27-1),"         /0",IF(R27/X27&gt;5,"  *  ",(R27/X27-1)))</f>
        <v>-0.004101028511912519</v>
      </c>
    </row>
    <row r="28" spans="1:25" ht="19.5" customHeight="1">
      <c r="A28" s="499" t="s">
        <v>376</v>
      </c>
      <c r="B28" s="500">
        <v>4841</v>
      </c>
      <c r="C28" s="501">
        <v>5444</v>
      </c>
      <c r="D28" s="502">
        <v>0</v>
      </c>
      <c r="E28" s="503">
        <v>0</v>
      </c>
      <c r="F28" s="504">
        <f t="shared" si="8"/>
        <v>10285</v>
      </c>
      <c r="G28" s="505">
        <f t="shared" si="9"/>
        <v>0.009199093059760565</v>
      </c>
      <c r="H28" s="500">
        <v>4243</v>
      </c>
      <c r="I28" s="501">
        <v>4655</v>
      </c>
      <c r="J28" s="502"/>
      <c r="K28" s="503"/>
      <c r="L28" s="504">
        <f t="shared" si="10"/>
        <v>8898</v>
      </c>
      <c r="M28" s="506">
        <f t="shared" si="11"/>
        <v>0.1558777253315351</v>
      </c>
      <c r="N28" s="500">
        <v>4841</v>
      </c>
      <c r="O28" s="501">
        <v>5444</v>
      </c>
      <c r="P28" s="502"/>
      <c r="Q28" s="503"/>
      <c r="R28" s="504">
        <f t="shared" si="12"/>
        <v>10285</v>
      </c>
      <c r="S28" s="505">
        <f t="shared" si="13"/>
        <v>0.009199093059760565</v>
      </c>
      <c r="T28" s="500">
        <v>4243</v>
      </c>
      <c r="U28" s="501">
        <v>4655</v>
      </c>
      <c r="V28" s="502"/>
      <c r="W28" s="503"/>
      <c r="X28" s="504">
        <f t="shared" si="14"/>
        <v>8898</v>
      </c>
      <c r="Y28" s="507">
        <f t="shared" si="15"/>
        <v>0.1558777253315351</v>
      </c>
    </row>
    <row r="29" spans="1:25" ht="19.5" customHeight="1">
      <c r="A29" s="499" t="s">
        <v>377</v>
      </c>
      <c r="B29" s="500">
        <v>4250</v>
      </c>
      <c r="C29" s="501">
        <v>4266</v>
      </c>
      <c r="D29" s="502">
        <v>0</v>
      </c>
      <c r="E29" s="503">
        <v>0</v>
      </c>
      <c r="F29" s="504">
        <f t="shared" si="8"/>
        <v>8516</v>
      </c>
      <c r="G29" s="505">
        <f t="shared" si="9"/>
        <v>0.007616866941849389</v>
      </c>
      <c r="H29" s="500">
        <v>6614</v>
      </c>
      <c r="I29" s="501">
        <v>5491</v>
      </c>
      <c r="J29" s="502"/>
      <c r="K29" s="503"/>
      <c r="L29" s="504">
        <f t="shared" si="10"/>
        <v>12105</v>
      </c>
      <c r="M29" s="506">
        <f t="shared" si="11"/>
        <v>-0.2964890541098719</v>
      </c>
      <c r="N29" s="500">
        <v>4250</v>
      </c>
      <c r="O29" s="501">
        <v>4266</v>
      </c>
      <c r="P29" s="502"/>
      <c r="Q29" s="503"/>
      <c r="R29" s="504">
        <f t="shared" si="12"/>
        <v>8516</v>
      </c>
      <c r="S29" s="505">
        <f t="shared" si="13"/>
        <v>0.007616866941849389</v>
      </c>
      <c r="T29" s="500">
        <v>6614</v>
      </c>
      <c r="U29" s="501">
        <v>5491</v>
      </c>
      <c r="V29" s="502"/>
      <c r="W29" s="503"/>
      <c r="X29" s="504">
        <f t="shared" si="14"/>
        <v>12105</v>
      </c>
      <c r="Y29" s="507">
        <f t="shared" si="15"/>
        <v>-0.2964890541098719</v>
      </c>
    </row>
    <row r="30" spans="1:25" ht="19.5" customHeight="1">
      <c r="A30" s="499" t="s">
        <v>378</v>
      </c>
      <c r="B30" s="500">
        <v>3304</v>
      </c>
      <c r="C30" s="501">
        <v>3119</v>
      </c>
      <c r="D30" s="502">
        <v>0</v>
      </c>
      <c r="E30" s="503">
        <v>0</v>
      </c>
      <c r="F30" s="504">
        <f t="shared" si="8"/>
        <v>6423</v>
      </c>
      <c r="G30" s="505">
        <f t="shared" si="9"/>
        <v>0.0057448492681421584</v>
      </c>
      <c r="H30" s="500">
        <v>3121</v>
      </c>
      <c r="I30" s="501">
        <v>2246</v>
      </c>
      <c r="J30" s="502"/>
      <c r="K30" s="503"/>
      <c r="L30" s="504">
        <f t="shared" si="10"/>
        <v>5367</v>
      </c>
      <c r="M30" s="506">
        <f t="shared" si="11"/>
        <v>0.19675796534376744</v>
      </c>
      <c r="N30" s="500">
        <v>3304</v>
      </c>
      <c r="O30" s="501">
        <v>3119</v>
      </c>
      <c r="P30" s="502"/>
      <c r="Q30" s="503">
        <v>0</v>
      </c>
      <c r="R30" s="504">
        <f t="shared" si="12"/>
        <v>6423</v>
      </c>
      <c r="S30" s="505">
        <f t="shared" si="13"/>
        <v>0.0057448492681421584</v>
      </c>
      <c r="T30" s="500">
        <v>3121</v>
      </c>
      <c r="U30" s="501">
        <v>2246</v>
      </c>
      <c r="V30" s="502"/>
      <c r="W30" s="503"/>
      <c r="X30" s="504">
        <f t="shared" si="14"/>
        <v>5367</v>
      </c>
      <c r="Y30" s="507">
        <f t="shared" si="15"/>
        <v>0.19675796534376744</v>
      </c>
    </row>
    <row r="31" spans="1:25" ht="19.5" customHeight="1">
      <c r="A31" s="499" t="s">
        <v>379</v>
      </c>
      <c r="B31" s="500">
        <v>3453</v>
      </c>
      <c r="C31" s="501">
        <v>2725</v>
      </c>
      <c r="D31" s="502">
        <v>0</v>
      </c>
      <c r="E31" s="503">
        <v>0</v>
      </c>
      <c r="F31" s="504">
        <f t="shared" si="8"/>
        <v>6178</v>
      </c>
      <c r="G31" s="505">
        <f t="shared" si="9"/>
        <v>0.005525716764530945</v>
      </c>
      <c r="H31" s="500">
        <v>2716</v>
      </c>
      <c r="I31" s="501">
        <v>2570</v>
      </c>
      <c r="J31" s="502"/>
      <c r="K31" s="503"/>
      <c r="L31" s="504">
        <f t="shared" si="10"/>
        <v>5286</v>
      </c>
      <c r="M31" s="506">
        <f t="shared" si="11"/>
        <v>0.16874763526295866</v>
      </c>
      <c r="N31" s="500">
        <v>3453</v>
      </c>
      <c r="O31" s="501">
        <v>2725</v>
      </c>
      <c r="P31" s="502">
        <v>0</v>
      </c>
      <c r="Q31" s="503">
        <v>0</v>
      </c>
      <c r="R31" s="504">
        <f t="shared" si="12"/>
        <v>6178</v>
      </c>
      <c r="S31" s="505">
        <f t="shared" si="13"/>
        <v>0.005525716764530945</v>
      </c>
      <c r="T31" s="500">
        <v>2716</v>
      </c>
      <c r="U31" s="501">
        <v>2570</v>
      </c>
      <c r="V31" s="502"/>
      <c r="W31" s="503"/>
      <c r="X31" s="504">
        <f t="shared" si="14"/>
        <v>5286</v>
      </c>
      <c r="Y31" s="507">
        <f t="shared" si="15"/>
        <v>0.16874763526295866</v>
      </c>
    </row>
    <row r="32" spans="1:25" ht="19.5" customHeight="1">
      <c r="A32" s="499" t="s">
        <v>380</v>
      </c>
      <c r="B32" s="500">
        <v>1235</v>
      </c>
      <c r="C32" s="501">
        <v>1177</v>
      </c>
      <c r="D32" s="502">
        <v>0</v>
      </c>
      <c r="E32" s="503">
        <v>0</v>
      </c>
      <c r="F32" s="504">
        <f t="shared" si="8"/>
        <v>2412</v>
      </c>
      <c r="G32" s="505">
        <f t="shared" si="9"/>
        <v>0.0021573371375928517</v>
      </c>
      <c r="H32" s="500">
        <v>789</v>
      </c>
      <c r="I32" s="501">
        <v>594</v>
      </c>
      <c r="J32" s="502"/>
      <c r="K32" s="503"/>
      <c r="L32" s="504">
        <f t="shared" si="10"/>
        <v>1383</v>
      </c>
      <c r="M32" s="506">
        <f t="shared" si="11"/>
        <v>0.7440347071583515</v>
      </c>
      <c r="N32" s="500">
        <v>1235</v>
      </c>
      <c r="O32" s="501">
        <v>1177</v>
      </c>
      <c r="P32" s="502"/>
      <c r="Q32" s="503"/>
      <c r="R32" s="504">
        <f t="shared" si="12"/>
        <v>2412</v>
      </c>
      <c r="S32" s="505">
        <f t="shared" si="13"/>
        <v>0.0021573371375928517</v>
      </c>
      <c r="T32" s="500">
        <v>789</v>
      </c>
      <c r="U32" s="501">
        <v>594</v>
      </c>
      <c r="V32" s="502"/>
      <c r="W32" s="503"/>
      <c r="X32" s="504">
        <f t="shared" si="14"/>
        <v>1383</v>
      </c>
      <c r="Y32" s="507">
        <f t="shared" si="15"/>
        <v>0.7440347071583515</v>
      </c>
    </row>
    <row r="33" spans="1:25" ht="19.5" customHeight="1">
      <c r="A33" s="499" t="s">
        <v>381</v>
      </c>
      <c r="B33" s="500">
        <v>1162</v>
      </c>
      <c r="C33" s="501">
        <v>960</v>
      </c>
      <c r="D33" s="502">
        <v>0</v>
      </c>
      <c r="E33" s="503">
        <v>0</v>
      </c>
      <c r="F33" s="504">
        <f aca="true" t="shared" si="16" ref="F33:F39">SUM(B33:E33)</f>
        <v>2122</v>
      </c>
      <c r="G33" s="505">
        <f aca="true" t="shared" si="17" ref="G33:G39">F33/$F$9</f>
        <v>0.001897955806787741</v>
      </c>
      <c r="H33" s="500">
        <v>682</v>
      </c>
      <c r="I33" s="501">
        <v>568</v>
      </c>
      <c r="J33" s="502"/>
      <c r="K33" s="503"/>
      <c r="L33" s="504">
        <f aca="true" t="shared" si="18" ref="L33:L39">SUM(H33:K33)</f>
        <v>1250</v>
      </c>
      <c r="M33" s="506">
        <f aca="true" t="shared" si="19" ref="M33:M39">IF(ISERROR(F33/L33-1),"         /0",(F33/L33-1))</f>
        <v>0.6976</v>
      </c>
      <c r="N33" s="500">
        <v>1162</v>
      </c>
      <c r="O33" s="501">
        <v>960</v>
      </c>
      <c r="P33" s="502"/>
      <c r="Q33" s="503"/>
      <c r="R33" s="504">
        <f aca="true" t="shared" si="20" ref="R33:R39">SUM(N33:Q33)</f>
        <v>2122</v>
      </c>
      <c r="S33" s="505">
        <f aca="true" t="shared" si="21" ref="S33:S39">R33/$R$9</f>
        <v>0.001897955806787741</v>
      </c>
      <c r="T33" s="500">
        <v>682</v>
      </c>
      <c r="U33" s="501">
        <v>568</v>
      </c>
      <c r="V33" s="502"/>
      <c r="W33" s="503"/>
      <c r="X33" s="504">
        <f aca="true" t="shared" si="22" ref="X33:X39">SUM(T33:W33)</f>
        <v>1250</v>
      </c>
      <c r="Y33" s="507">
        <f aca="true" t="shared" si="23" ref="Y33:Y39">IF(ISERROR(R33/X33-1),"         /0",IF(R33/X33&gt;5,"  *  ",(R33/X33-1)))</f>
        <v>0.6976</v>
      </c>
    </row>
    <row r="34" spans="1:25" ht="19.5" customHeight="1">
      <c r="A34" s="499" t="s">
        <v>382</v>
      </c>
      <c r="B34" s="500">
        <v>749</v>
      </c>
      <c r="C34" s="501">
        <v>601</v>
      </c>
      <c r="D34" s="502">
        <v>0</v>
      </c>
      <c r="E34" s="503">
        <v>0</v>
      </c>
      <c r="F34" s="504">
        <f t="shared" si="16"/>
        <v>1350</v>
      </c>
      <c r="G34" s="505">
        <f t="shared" si="17"/>
        <v>0.0012074648158168946</v>
      </c>
      <c r="H34" s="500">
        <v>589</v>
      </c>
      <c r="I34" s="501">
        <v>378</v>
      </c>
      <c r="J34" s="502"/>
      <c r="K34" s="503"/>
      <c r="L34" s="504">
        <f t="shared" si="18"/>
        <v>967</v>
      </c>
      <c r="M34" s="506">
        <f t="shared" si="19"/>
        <v>0.39607032057911074</v>
      </c>
      <c r="N34" s="500">
        <v>749</v>
      </c>
      <c r="O34" s="501">
        <v>601</v>
      </c>
      <c r="P34" s="502"/>
      <c r="Q34" s="503"/>
      <c r="R34" s="504">
        <f t="shared" si="20"/>
        <v>1350</v>
      </c>
      <c r="S34" s="505">
        <f t="shared" si="21"/>
        <v>0.0012074648158168946</v>
      </c>
      <c r="T34" s="500">
        <v>589</v>
      </c>
      <c r="U34" s="501">
        <v>378</v>
      </c>
      <c r="V34" s="502"/>
      <c r="W34" s="503"/>
      <c r="X34" s="504">
        <f t="shared" si="22"/>
        <v>967</v>
      </c>
      <c r="Y34" s="507">
        <f t="shared" si="23"/>
        <v>0.39607032057911074</v>
      </c>
    </row>
    <row r="35" spans="1:25" ht="19.5" customHeight="1">
      <c r="A35" s="499" t="s">
        <v>383</v>
      </c>
      <c r="B35" s="500">
        <v>562</v>
      </c>
      <c r="C35" s="501">
        <v>675</v>
      </c>
      <c r="D35" s="502">
        <v>0</v>
      </c>
      <c r="E35" s="503">
        <v>0</v>
      </c>
      <c r="F35" s="504">
        <f t="shared" si="16"/>
        <v>1237</v>
      </c>
      <c r="G35" s="505">
        <f t="shared" si="17"/>
        <v>0.00110639553864111</v>
      </c>
      <c r="H35" s="500"/>
      <c r="I35" s="501"/>
      <c r="J35" s="502"/>
      <c r="K35" s="503"/>
      <c r="L35" s="504">
        <f t="shared" si="18"/>
        <v>0</v>
      </c>
      <c r="M35" s="506" t="str">
        <f t="shared" si="19"/>
        <v>         /0</v>
      </c>
      <c r="N35" s="500">
        <v>562</v>
      </c>
      <c r="O35" s="501">
        <v>675</v>
      </c>
      <c r="P35" s="502"/>
      <c r="Q35" s="503"/>
      <c r="R35" s="504">
        <f t="shared" si="20"/>
        <v>1237</v>
      </c>
      <c r="S35" s="505">
        <f t="shared" si="21"/>
        <v>0.00110639553864111</v>
      </c>
      <c r="T35" s="500"/>
      <c r="U35" s="501"/>
      <c r="V35" s="502"/>
      <c r="W35" s="503"/>
      <c r="X35" s="504">
        <f t="shared" si="22"/>
        <v>0</v>
      </c>
      <c r="Y35" s="507" t="str">
        <f t="shared" si="23"/>
        <v>         /0</v>
      </c>
    </row>
    <row r="36" spans="1:25" ht="19.5" customHeight="1">
      <c r="A36" s="499" t="s">
        <v>384</v>
      </c>
      <c r="B36" s="500">
        <v>254</v>
      </c>
      <c r="C36" s="501">
        <v>551</v>
      </c>
      <c r="D36" s="502">
        <v>0</v>
      </c>
      <c r="E36" s="503">
        <v>0</v>
      </c>
      <c r="F36" s="504">
        <f t="shared" si="16"/>
        <v>805</v>
      </c>
      <c r="G36" s="505">
        <f t="shared" si="17"/>
        <v>0.0007200067975797038</v>
      </c>
      <c r="H36" s="500">
        <v>742</v>
      </c>
      <c r="I36" s="501">
        <v>1074</v>
      </c>
      <c r="J36" s="502"/>
      <c r="K36" s="503"/>
      <c r="L36" s="504">
        <f t="shared" si="18"/>
        <v>1816</v>
      </c>
      <c r="M36" s="506">
        <f t="shared" si="19"/>
        <v>-0.5567180616740088</v>
      </c>
      <c r="N36" s="500">
        <v>254</v>
      </c>
      <c r="O36" s="501">
        <v>551</v>
      </c>
      <c r="P36" s="502"/>
      <c r="Q36" s="503"/>
      <c r="R36" s="504">
        <f t="shared" si="20"/>
        <v>805</v>
      </c>
      <c r="S36" s="505">
        <f t="shared" si="21"/>
        <v>0.0007200067975797038</v>
      </c>
      <c r="T36" s="500">
        <v>742</v>
      </c>
      <c r="U36" s="501">
        <v>1074</v>
      </c>
      <c r="V36" s="502"/>
      <c r="W36" s="503"/>
      <c r="X36" s="504">
        <f t="shared" si="22"/>
        <v>1816</v>
      </c>
      <c r="Y36" s="507">
        <f t="shared" si="23"/>
        <v>-0.5567180616740088</v>
      </c>
    </row>
    <row r="37" spans="1:25" ht="19.5" customHeight="1">
      <c r="A37" s="499" t="s">
        <v>385</v>
      </c>
      <c r="B37" s="500">
        <v>394</v>
      </c>
      <c r="C37" s="501">
        <v>334</v>
      </c>
      <c r="D37" s="502">
        <v>0</v>
      </c>
      <c r="E37" s="503">
        <v>0</v>
      </c>
      <c r="F37" s="504">
        <f>SUM(B37:E37)</f>
        <v>728</v>
      </c>
      <c r="G37" s="505">
        <f>F37/$F$9</f>
        <v>0.0006511365821590365</v>
      </c>
      <c r="H37" s="500">
        <v>344</v>
      </c>
      <c r="I37" s="501">
        <v>257</v>
      </c>
      <c r="J37" s="502"/>
      <c r="K37" s="503"/>
      <c r="L37" s="504">
        <f>SUM(H37:K37)</f>
        <v>601</v>
      </c>
      <c r="M37" s="506">
        <f>IF(ISERROR(F37/L37-1),"         /0",(F37/L37-1))</f>
        <v>0.21131447587354413</v>
      </c>
      <c r="N37" s="500">
        <v>394</v>
      </c>
      <c r="O37" s="501">
        <v>334</v>
      </c>
      <c r="P37" s="502"/>
      <c r="Q37" s="503"/>
      <c r="R37" s="504">
        <f>SUM(N37:Q37)</f>
        <v>728</v>
      </c>
      <c r="S37" s="505">
        <f>R37/$R$9</f>
        <v>0.0006511365821590365</v>
      </c>
      <c r="T37" s="500">
        <v>344</v>
      </c>
      <c r="U37" s="501">
        <v>257</v>
      </c>
      <c r="V37" s="502"/>
      <c r="W37" s="503"/>
      <c r="X37" s="504">
        <f>SUM(T37:W37)</f>
        <v>601</v>
      </c>
      <c r="Y37" s="507">
        <f>IF(ISERROR(R37/X37-1),"         /0",IF(R37/X37&gt;5,"  *  ",(R37/X37-1)))</f>
        <v>0.21131447587354413</v>
      </c>
    </row>
    <row r="38" spans="1:25" ht="19.5" customHeight="1">
      <c r="A38" s="499" t="s">
        <v>386</v>
      </c>
      <c r="B38" s="500">
        <v>371</v>
      </c>
      <c r="C38" s="501">
        <v>350</v>
      </c>
      <c r="D38" s="502">
        <v>0</v>
      </c>
      <c r="E38" s="503">
        <v>0</v>
      </c>
      <c r="F38" s="504">
        <f t="shared" si="16"/>
        <v>721</v>
      </c>
      <c r="G38" s="505">
        <f t="shared" si="17"/>
        <v>0.0006448756534844305</v>
      </c>
      <c r="H38" s="500">
        <v>388</v>
      </c>
      <c r="I38" s="501">
        <v>260</v>
      </c>
      <c r="J38" s="502"/>
      <c r="K38" s="503"/>
      <c r="L38" s="504">
        <f t="shared" si="18"/>
        <v>648</v>
      </c>
      <c r="M38" s="506">
        <f t="shared" si="19"/>
        <v>0.11265432098765427</v>
      </c>
      <c r="N38" s="500">
        <v>371</v>
      </c>
      <c r="O38" s="501">
        <v>350</v>
      </c>
      <c r="P38" s="502"/>
      <c r="Q38" s="503"/>
      <c r="R38" s="504">
        <f t="shared" si="20"/>
        <v>721</v>
      </c>
      <c r="S38" s="505">
        <f t="shared" si="21"/>
        <v>0.0006448756534844305</v>
      </c>
      <c r="T38" s="500">
        <v>388</v>
      </c>
      <c r="U38" s="501">
        <v>260</v>
      </c>
      <c r="V38" s="502"/>
      <c r="W38" s="503"/>
      <c r="X38" s="504">
        <f t="shared" si="22"/>
        <v>648</v>
      </c>
      <c r="Y38" s="507">
        <f t="shared" si="23"/>
        <v>0.11265432098765427</v>
      </c>
    </row>
    <row r="39" spans="1:25" ht="19.5" customHeight="1">
      <c r="A39" s="499" t="s">
        <v>387</v>
      </c>
      <c r="B39" s="500">
        <v>258</v>
      </c>
      <c r="C39" s="501">
        <v>354</v>
      </c>
      <c r="D39" s="502">
        <v>0</v>
      </c>
      <c r="E39" s="503">
        <v>0</v>
      </c>
      <c r="F39" s="504">
        <f t="shared" si="16"/>
        <v>612</v>
      </c>
      <c r="G39" s="505">
        <f t="shared" si="17"/>
        <v>0.0005473840498369922</v>
      </c>
      <c r="H39" s="500">
        <v>195</v>
      </c>
      <c r="I39" s="501">
        <v>249</v>
      </c>
      <c r="J39" s="502"/>
      <c r="K39" s="503"/>
      <c r="L39" s="504">
        <f t="shared" si="18"/>
        <v>444</v>
      </c>
      <c r="M39" s="506">
        <f t="shared" si="19"/>
        <v>0.3783783783783783</v>
      </c>
      <c r="N39" s="500">
        <v>258</v>
      </c>
      <c r="O39" s="501">
        <v>354</v>
      </c>
      <c r="P39" s="502"/>
      <c r="Q39" s="503"/>
      <c r="R39" s="504">
        <f t="shared" si="20"/>
        <v>612</v>
      </c>
      <c r="S39" s="505">
        <f t="shared" si="21"/>
        <v>0.0005473840498369922</v>
      </c>
      <c r="T39" s="500">
        <v>195</v>
      </c>
      <c r="U39" s="501">
        <v>249</v>
      </c>
      <c r="V39" s="502"/>
      <c r="W39" s="503"/>
      <c r="X39" s="504">
        <f t="shared" si="22"/>
        <v>444</v>
      </c>
      <c r="Y39" s="507">
        <f t="shared" si="23"/>
        <v>0.3783783783783783</v>
      </c>
    </row>
    <row r="40" spans="1:25" ht="19.5" customHeight="1">
      <c r="A40" s="349" t="s">
        <v>388</v>
      </c>
      <c r="B40" s="350">
        <v>168</v>
      </c>
      <c r="C40" s="351">
        <v>141</v>
      </c>
      <c r="D40" s="352">
        <v>0</v>
      </c>
      <c r="E40" s="369">
        <v>0</v>
      </c>
      <c r="F40" s="352">
        <f t="shared" si="8"/>
        <v>309</v>
      </c>
      <c r="G40" s="353">
        <f t="shared" si="9"/>
        <v>0.0002763752800647559</v>
      </c>
      <c r="H40" s="350">
        <v>95</v>
      </c>
      <c r="I40" s="351">
        <v>83</v>
      </c>
      <c r="J40" s="352"/>
      <c r="K40" s="369"/>
      <c r="L40" s="370">
        <f t="shared" si="10"/>
        <v>178</v>
      </c>
      <c r="M40" s="371">
        <f t="shared" si="11"/>
        <v>0.7359550561797752</v>
      </c>
      <c r="N40" s="350">
        <v>168</v>
      </c>
      <c r="O40" s="351">
        <v>141</v>
      </c>
      <c r="P40" s="352"/>
      <c r="Q40" s="369"/>
      <c r="R40" s="370">
        <f t="shared" si="12"/>
        <v>309</v>
      </c>
      <c r="S40" s="353">
        <f t="shared" si="13"/>
        <v>0.0002763752800647559</v>
      </c>
      <c r="T40" s="350">
        <v>95</v>
      </c>
      <c r="U40" s="351">
        <v>83</v>
      </c>
      <c r="V40" s="352"/>
      <c r="W40" s="369"/>
      <c r="X40" s="370">
        <f t="shared" si="14"/>
        <v>178</v>
      </c>
      <c r="Y40" s="355">
        <f t="shared" si="15"/>
        <v>0.7359550561797752</v>
      </c>
    </row>
    <row r="41" spans="1:25" ht="19.5" customHeight="1">
      <c r="A41" s="349" t="s">
        <v>389</v>
      </c>
      <c r="B41" s="350">
        <v>144</v>
      </c>
      <c r="C41" s="351">
        <v>156</v>
      </c>
      <c r="D41" s="352">
        <v>0</v>
      </c>
      <c r="E41" s="369">
        <v>0</v>
      </c>
      <c r="F41" s="370">
        <f t="shared" si="8"/>
        <v>300</v>
      </c>
      <c r="G41" s="353">
        <f t="shared" si="9"/>
        <v>0.0002683255146259766</v>
      </c>
      <c r="H41" s="350">
        <v>78</v>
      </c>
      <c r="I41" s="351">
        <v>108</v>
      </c>
      <c r="J41" s="352"/>
      <c r="K41" s="369"/>
      <c r="L41" s="370">
        <f t="shared" si="10"/>
        <v>186</v>
      </c>
      <c r="M41" s="371">
        <f t="shared" si="11"/>
        <v>0.6129032258064515</v>
      </c>
      <c r="N41" s="350">
        <v>144</v>
      </c>
      <c r="O41" s="351">
        <v>156</v>
      </c>
      <c r="P41" s="352"/>
      <c r="Q41" s="369"/>
      <c r="R41" s="370">
        <f t="shared" si="12"/>
        <v>300</v>
      </c>
      <c r="S41" s="353">
        <f t="shared" si="13"/>
        <v>0.0002683255146259766</v>
      </c>
      <c r="T41" s="350">
        <v>78</v>
      </c>
      <c r="U41" s="351">
        <v>108</v>
      </c>
      <c r="V41" s="352"/>
      <c r="W41" s="369"/>
      <c r="X41" s="370">
        <f t="shared" si="14"/>
        <v>186</v>
      </c>
      <c r="Y41" s="355">
        <f t="shared" si="15"/>
        <v>0.6129032258064515</v>
      </c>
    </row>
    <row r="42" spans="1:25" ht="19.5" customHeight="1" thickBot="1">
      <c r="A42" s="356" t="s">
        <v>51</v>
      </c>
      <c r="B42" s="357">
        <v>433</v>
      </c>
      <c r="C42" s="358">
        <v>545</v>
      </c>
      <c r="D42" s="359">
        <v>0</v>
      </c>
      <c r="E42" s="372">
        <v>0</v>
      </c>
      <c r="F42" s="373">
        <f t="shared" si="8"/>
        <v>978</v>
      </c>
      <c r="G42" s="360">
        <f t="shared" si="9"/>
        <v>0.0008747411776806837</v>
      </c>
      <c r="H42" s="357">
        <v>505</v>
      </c>
      <c r="I42" s="358">
        <v>470</v>
      </c>
      <c r="J42" s="359"/>
      <c r="K42" s="372"/>
      <c r="L42" s="373">
        <f t="shared" si="10"/>
        <v>975</v>
      </c>
      <c r="M42" s="374">
        <f t="shared" si="11"/>
        <v>0.003076923076922977</v>
      </c>
      <c r="N42" s="357">
        <v>433</v>
      </c>
      <c r="O42" s="358">
        <v>545</v>
      </c>
      <c r="P42" s="359"/>
      <c r="Q42" s="372"/>
      <c r="R42" s="373">
        <f t="shared" si="12"/>
        <v>978</v>
      </c>
      <c r="S42" s="360">
        <f t="shared" si="13"/>
        <v>0.0008747411776806837</v>
      </c>
      <c r="T42" s="357">
        <v>505</v>
      </c>
      <c r="U42" s="358">
        <v>470</v>
      </c>
      <c r="V42" s="359"/>
      <c r="W42" s="372"/>
      <c r="X42" s="373">
        <f t="shared" si="14"/>
        <v>975</v>
      </c>
      <c r="Y42" s="362">
        <f t="shared" si="15"/>
        <v>0.003076923076922977</v>
      </c>
    </row>
    <row r="43" spans="1:25" s="174" customFormat="1" ht="19.5" customHeight="1">
      <c r="A43" s="183" t="s">
        <v>53</v>
      </c>
      <c r="B43" s="180">
        <f>SUM(B44:B52)</f>
        <v>180813</v>
      </c>
      <c r="C43" s="179">
        <f>SUM(C44:C52)</f>
        <v>168239</v>
      </c>
      <c r="D43" s="178">
        <f>SUM(D44:D52)</f>
        <v>944</v>
      </c>
      <c r="E43" s="177">
        <f>SUM(E44:E52)</f>
        <v>1057</v>
      </c>
      <c r="F43" s="176">
        <f t="shared" si="0"/>
        <v>351053</v>
      </c>
      <c r="G43" s="181">
        <f t="shared" si="1"/>
        <v>0.31398825628664323</v>
      </c>
      <c r="H43" s="180">
        <f>SUM(H44:H52)</f>
        <v>164285</v>
      </c>
      <c r="I43" s="179">
        <f>SUM(I44:I52)</f>
        <v>152220</v>
      </c>
      <c r="J43" s="178">
        <f>SUM(J44:J52)</f>
        <v>2478</v>
      </c>
      <c r="K43" s="177">
        <f>SUM(K44:K52)</f>
        <v>2786</v>
      </c>
      <c r="L43" s="176">
        <f t="shared" si="2"/>
        <v>321769</v>
      </c>
      <c r="M43" s="182">
        <f t="shared" si="3"/>
        <v>0.09100938872296593</v>
      </c>
      <c r="N43" s="180">
        <f>SUM(N44:N52)</f>
        <v>180813</v>
      </c>
      <c r="O43" s="179">
        <f>SUM(O44:O52)</f>
        <v>168239</v>
      </c>
      <c r="P43" s="178">
        <f>SUM(P44:P52)</f>
        <v>944</v>
      </c>
      <c r="Q43" s="177">
        <f>SUM(Q44:Q52)</f>
        <v>1057</v>
      </c>
      <c r="R43" s="176">
        <f t="shared" si="4"/>
        <v>351053</v>
      </c>
      <c r="S43" s="181">
        <f t="shared" si="5"/>
        <v>0.31398825628664323</v>
      </c>
      <c r="T43" s="180">
        <f>SUM(T44:T52)</f>
        <v>164285</v>
      </c>
      <c r="U43" s="179">
        <f>SUM(U44:U52)</f>
        <v>152220</v>
      </c>
      <c r="V43" s="178">
        <f>SUM(V44:V52)</f>
        <v>2478</v>
      </c>
      <c r="W43" s="177">
        <f>SUM(W44:W52)</f>
        <v>2786</v>
      </c>
      <c r="X43" s="176">
        <f t="shared" si="6"/>
        <v>321769</v>
      </c>
      <c r="Y43" s="175">
        <f t="shared" si="7"/>
        <v>0.09100938872296593</v>
      </c>
    </row>
    <row r="44" spans="1:25" s="137" customFormat="1" ht="19.5" customHeight="1">
      <c r="A44" s="342" t="s">
        <v>390</v>
      </c>
      <c r="B44" s="343">
        <v>103239</v>
      </c>
      <c r="C44" s="344">
        <v>93340</v>
      </c>
      <c r="D44" s="345">
        <v>815</v>
      </c>
      <c r="E44" s="366">
        <v>1039</v>
      </c>
      <c r="F44" s="367">
        <f t="shared" si="0"/>
        <v>198433</v>
      </c>
      <c r="G44" s="346">
        <f t="shared" si="1"/>
        <v>0.17748212281258804</v>
      </c>
      <c r="H44" s="343">
        <v>96896</v>
      </c>
      <c r="I44" s="344">
        <v>85987</v>
      </c>
      <c r="J44" s="345">
        <v>2327</v>
      </c>
      <c r="K44" s="366">
        <v>2646</v>
      </c>
      <c r="L44" s="367">
        <f t="shared" si="2"/>
        <v>187856</v>
      </c>
      <c r="M44" s="368">
        <f t="shared" si="3"/>
        <v>0.056303764585640126</v>
      </c>
      <c r="N44" s="343">
        <v>103239</v>
      </c>
      <c r="O44" s="344">
        <v>93340</v>
      </c>
      <c r="P44" s="345">
        <v>815</v>
      </c>
      <c r="Q44" s="366">
        <v>1039</v>
      </c>
      <c r="R44" s="367">
        <f t="shared" si="4"/>
        <v>198433</v>
      </c>
      <c r="S44" s="346">
        <f t="shared" si="5"/>
        <v>0.17748212281258804</v>
      </c>
      <c r="T44" s="363">
        <v>96896</v>
      </c>
      <c r="U44" s="344">
        <v>85987</v>
      </c>
      <c r="V44" s="345">
        <v>2327</v>
      </c>
      <c r="W44" s="366">
        <v>2646</v>
      </c>
      <c r="X44" s="367">
        <f t="shared" si="6"/>
        <v>187856</v>
      </c>
      <c r="Y44" s="348">
        <f t="shared" si="7"/>
        <v>0.056303764585640126</v>
      </c>
    </row>
    <row r="45" spans="1:25" s="137" customFormat="1" ht="19.5" customHeight="1">
      <c r="A45" s="349" t="s">
        <v>391</v>
      </c>
      <c r="B45" s="350">
        <v>49957</v>
      </c>
      <c r="C45" s="351">
        <v>50522</v>
      </c>
      <c r="D45" s="352">
        <v>9</v>
      </c>
      <c r="E45" s="369">
        <v>7</v>
      </c>
      <c r="F45" s="370">
        <f t="shared" si="0"/>
        <v>100495</v>
      </c>
      <c r="G45" s="353">
        <f t="shared" si="1"/>
        <v>0.08988457530779173</v>
      </c>
      <c r="H45" s="350">
        <v>42609</v>
      </c>
      <c r="I45" s="351">
        <v>42604</v>
      </c>
      <c r="J45" s="352">
        <v>10</v>
      </c>
      <c r="K45" s="369">
        <v>104</v>
      </c>
      <c r="L45" s="370">
        <f t="shared" si="2"/>
        <v>85327</v>
      </c>
      <c r="M45" s="371">
        <f t="shared" si="3"/>
        <v>0.1777631933620074</v>
      </c>
      <c r="N45" s="350">
        <v>49957</v>
      </c>
      <c r="O45" s="351">
        <v>50522</v>
      </c>
      <c r="P45" s="352">
        <v>9</v>
      </c>
      <c r="Q45" s="369">
        <v>7</v>
      </c>
      <c r="R45" s="370">
        <f t="shared" si="4"/>
        <v>100495</v>
      </c>
      <c r="S45" s="353">
        <f t="shared" si="5"/>
        <v>0.08988457530779173</v>
      </c>
      <c r="T45" s="364">
        <v>42609</v>
      </c>
      <c r="U45" s="351">
        <v>42604</v>
      </c>
      <c r="V45" s="352">
        <v>10</v>
      </c>
      <c r="W45" s="369">
        <v>104</v>
      </c>
      <c r="X45" s="370">
        <f t="shared" si="6"/>
        <v>85327</v>
      </c>
      <c r="Y45" s="355">
        <f t="shared" si="7"/>
        <v>0.1777631933620074</v>
      </c>
    </row>
    <row r="46" spans="1:25" s="137" customFormat="1" ht="19.5" customHeight="1">
      <c r="A46" s="349" t="s">
        <v>392</v>
      </c>
      <c r="B46" s="350">
        <v>9060</v>
      </c>
      <c r="C46" s="351">
        <v>9606</v>
      </c>
      <c r="D46" s="352">
        <v>2</v>
      </c>
      <c r="E46" s="369">
        <v>0</v>
      </c>
      <c r="F46" s="370">
        <f t="shared" si="0"/>
        <v>18668</v>
      </c>
      <c r="G46" s="353">
        <f t="shared" si="1"/>
        <v>0.01669700235679244</v>
      </c>
      <c r="H46" s="350">
        <v>8600</v>
      </c>
      <c r="I46" s="351">
        <v>10898</v>
      </c>
      <c r="J46" s="352">
        <v>14</v>
      </c>
      <c r="K46" s="369">
        <v>10</v>
      </c>
      <c r="L46" s="370">
        <f t="shared" si="2"/>
        <v>19522</v>
      </c>
      <c r="M46" s="371">
        <f t="shared" si="3"/>
        <v>-0.04374551787726666</v>
      </c>
      <c r="N46" s="350">
        <v>9060</v>
      </c>
      <c r="O46" s="351">
        <v>9606</v>
      </c>
      <c r="P46" s="352">
        <v>2</v>
      </c>
      <c r="Q46" s="369"/>
      <c r="R46" s="370">
        <f t="shared" si="4"/>
        <v>18668</v>
      </c>
      <c r="S46" s="353">
        <f t="shared" si="5"/>
        <v>0.01669700235679244</v>
      </c>
      <c r="T46" s="364">
        <v>8600</v>
      </c>
      <c r="U46" s="351">
        <v>10898</v>
      </c>
      <c r="V46" s="352">
        <v>14</v>
      </c>
      <c r="W46" s="369">
        <v>10</v>
      </c>
      <c r="X46" s="370">
        <f t="shared" si="6"/>
        <v>19522</v>
      </c>
      <c r="Y46" s="355">
        <f t="shared" si="7"/>
        <v>-0.04374551787726666</v>
      </c>
    </row>
    <row r="47" spans="1:25" s="137" customFormat="1" ht="19.5" customHeight="1">
      <c r="A47" s="349" t="s">
        <v>393</v>
      </c>
      <c r="B47" s="350">
        <v>8473</v>
      </c>
      <c r="C47" s="351">
        <v>6981</v>
      </c>
      <c r="D47" s="352">
        <v>0</v>
      </c>
      <c r="E47" s="369">
        <v>0</v>
      </c>
      <c r="F47" s="370">
        <f>SUM(B47:E47)</f>
        <v>15454</v>
      </c>
      <c r="G47" s="353">
        <f>F47/$F$9</f>
        <v>0.013822341676766142</v>
      </c>
      <c r="H47" s="350">
        <v>7703</v>
      </c>
      <c r="I47" s="351">
        <v>5721</v>
      </c>
      <c r="J47" s="352">
        <v>123</v>
      </c>
      <c r="K47" s="369">
        <v>26</v>
      </c>
      <c r="L47" s="370">
        <f>SUM(H47:K47)</f>
        <v>13573</v>
      </c>
      <c r="M47" s="371">
        <f>IF(ISERROR(F47/L47-1),"         /0",(F47/L47-1))</f>
        <v>0.1385839534369704</v>
      </c>
      <c r="N47" s="350">
        <v>8473</v>
      </c>
      <c r="O47" s="351">
        <v>6981</v>
      </c>
      <c r="P47" s="352"/>
      <c r="Q47" s="369"/>
      <c r="R47" s="370">
        <f>SUM(N47:Q47)</f>
        <v>15454</v>
      </c>
      <c r="S47" s="353">
        <f>R47/$R$9</f>
        <v>0.013822341676766142</v>
      </c>
      <c r="T47" s="364">
        <v>7703</v>
      </c>
      <c r="U47" s="351">
        <v>5721</v>
      </c>
      <c r="V47" s="352">
        <v>123</v>
      </c>
      <c r="W47" s="369">
        <v>26</v>
      </c>
      <c r="X47" s="370">
        <f>SUM(T47:W47)</f>
        <v>13573</v>
      </c>
      <c r="Y47" s="355">
        <f>IF(ISERROR(R47/X47-1),"         /0",IF(R47/X47&gt;5,"  *  ",(R47/X47-1)))</f>
        <v>0.1385839534369704</v>
      </c>
    </row>
    <row r="48" spans="1:25" s="137" customFormat="1" ht="19.5" customHeight="1">
      <c r="A48" s="349" t="s">
        <v>394</v>
      </c>
      <c r="B48" s="350">
        <v>4442</v>
      </c>
      <c r="C48" s="351">
        <v>3734</v>
      </c>
      <c r="D48" s="352">
        <v>0</v>
      </c>
      <c r="E48" s="369">
        <v>3</v>
      </c>
      <c r="F48" s="370">
        <f>SUM(B48:E48)</f>
        <v>8179</v>
      </c>
      <c r="G48" s="353">
        <f>F48/$F$9</f>
        <v>0.007315447947086208</v>
      </c>
      <c r="H48" s="350">
        <v>3021</v>
      </c>
      <c r="I48" s="351">
        <v>2686</v>
      </c>
      <c r="J48" s="352"/>
      <c r="K48" s="369"/>
      <c r="L48" s="370">
        <f>SUM(H48:K48)</f>
        <v>5707</v>
      </c>
      <c r="M48" s="371">
        <f>IF(ISERROR(F48/L48-1),"         /0",(F48/L48-1))</f>
        <v>0.4331522691431575</v>
      </c>
      <c r="N48" s="350">
        <v>4442</v>
      </c>
      <c r="O48" s="351">
        <v>3734</v>
      </c>
      <c r="P48" s="352"/>
      <c r="Q48" s="369">
        <v>3</v>
      </c>
      <c r="R48" s="370">
        <f>SUM(N48:Q48)</f>
        <v>8179</v>
      </c>
      <c r="S48" s="353">
        <f>R48/$R$9</f>
        <v>0.007315447947086208</v>
      </c>
      <c r="T48" s="364">
        <v>3021</v>
      </c>
      <c r="U48" s="351">
        <v>2686</v>
      </c>
      <c r="V48" s="352"/>
      <c r="W48" s="369"/>
      <c r="X48" s="370">
        <f>SUM(T48:W48)</f>
        <v>5707</v>
      </c>
      <c r="Y48" s="355">
        <f>IF(ISERROR(R48/X48-1),"         /0",IF(R48/X48&gt;5,"  *  ",(R48/X48-1)))</f>
        <v>0.4331522691431575</v>
      </c>
    </row>
    <row r="49" spans="1:25" s="137" customFormat="1" ht="19.5" customHeight="1">
      <c r="A49" s="349" t="s">
        <v>395</v>
      </c>
      <c r="B49" s="350">
        <v>3383</v>
      </c>
      <c r="C49" s="351">
        <v>2382</v>
      </c>
      <c r="D49" s="352">
        <v>118</v>
      </c>
      <c r="E49" s="369">
        <v>0</v>
      </c>
      <c r="F49" s="370">
        <f>SUM(B49:E49)</f>
        <v>5883</v>
      </c>
      <c r="G49" s="353">
        <f>F49/$F$9</f>
        <v>0.005261863341815401</v>
      </c>
      <c r="H49" s="350">
        <v>3048</v>
      </c>
      <c r="I49" s="351">
        <v>2398</v>
      </c>
      <c r="J49" s="352">
        <v>4</v>
      </c>
      <c r="K49" s="369"/>
      <c r="L49" s="370">
        <f>SUM(H49:K49)</f>
        <v>5450</v>
      </c>
      <c r="M49" s="371">
        <f>IF(ISERROR(F49/L49-1),"         /0",(F49/L49-1))</f>
        <v>0.07944954128440362</v>
      </c>
      <c r="N49" s="350">
        <v>3383</v>
      </c>
      <c r="O49" s="351">
        <v>2382</v>
      </c>
      <c r="P49" s="352">
        <v>118</v>
      </c>
      <c r="Q49" s="369">
        <v>0</v>
      </c>
      <c r="R49" s="370">
        <f>SUM(N49:Q49)</f>
        <v>5883</v>
      </c>
      <c r="S49" s="353">
        <f>R49/$R$9</f>
        <v>0.005261863341815401</v>
      </c>
      <c r="T49" s="364">
        <v>3048</v>
      </c>
      <c r="U49" s="351">
        <v>2398</v>
      </c>
      <c r="V49" s="352">
        <v>4</v>
      </c>
      <c r="W49" s="369"/>
      <c r="X49" s="370">
        <f>SUM(T49:W49)</f>
        <v>5450</v>
      </c>
      <c r="Y49" s="355">
        <f>IF(ISERROR(R49/X49-1),"         /0",IF(R49/X49&gt;5,"  *  ",(R49/X49-1)))</f>
        <v>0.07944954128440362</v>
      </c>
    </row>
    <row r="50" spans="1:25" s="137" customFormat="1" ht="19.5" customHeight="1">
      <c r="A50" s="349" t="s">
        <v>396</v>
      </c>
      <c r="B50" s="350">
        <v>1385</v>
      </c>
      <c r="C50" s="351">
        <v>943</v>
      </c>
      <c r="D50" s="352">
        <v>0</v>
      </c>
      <c r="E50" s="369">
        <v>0</v>
      </c>
      <c r="F50" s="370">
        <f t="shared" si="0"/>
        <v>2328</v>
      </c>
      <c r="G50" s="353">
        <f t="shared" si="1"/>
        <v>0.002082205993497578</v>
      </c>
      <c r="H50" s="350">
        <v>1467</v>
      </c>
      <c r="I50" s="351">
        <v>1187</v>
      </c>
      <c r="J50" s="352"/>
      <c r="K50" s="369"/>
      <c r="L50" s="370">
        <f t="shared" si="2"/>
        <v>2654</v>
      </c>
      <c r="M50" s="371">
        <f t="shared" si="3"/>
        <v>-0.12283345892991715</v>
      </c>
      <c r="N50" s="350">
        <v>1385</v>
      </c>
      <c r="O50" s="351">
        <v>943</v>
      </c>
      <c r="P50" s="352"/>
      <c r="Q50" s="369"/>
      <c r="R50" s="370">
        <f t="shared" si="4"/>
        <v>2328</v>
      </c>
      <c r="S50" s="353">
        <f t="shared" si="5"/>
        <v>0.002082205993497578</v>
      </c>
      <c r="T50" s="364">
        <v>1467</v>
      </c>
      <c r="U50" s="351">
        <v>1187</v>
      </c>
      <c r="V50" s="352"/>
      <c r="W50" s="369"/>
      <c r="X50" s="370">
        <f t="shared" si="6"/>
        <v>2654</v>
      </c>
      <c r="Y50" s="355">
        <f t="shared" si="7"/>
        <v>-0.12283345892991715</v>
      </c>
    </row>
    <row r="51" spans="1:25" s="137" customFormat="1" ht="19.5" customHeight="1">
      <c r="A51" s="349" t="s">
        <v>397</v>
      </c>
      <c r="B51" s="350">
        <v>620</v>
      </c>
      <c r="C51" s="351">
        <v>487</v>
      </c>
      <c r="D51" s="352">
        <v>0</v>
      </c>
      <c r="E51" s="369">
        <v>0</v>
      </c>
      <c r="F51" s="370">
        <f t="shared" si="0"/>
        <v>1107</v>
      </c>
      <c r="G51" s="353">
        <f t="shared" si="1"/>
        <v>0.0009901211489698537</v>
      </c>
      <c r="H51" s="350">
        <v>738</v>
      </c>
      <c r="I51" s="351">
        <v>468</v>
      </c>
      <c r="J51" s="352"/>
      <c r="K51" s="369"/>
      <c r="L51" s="370">
        <f t="shared" si="2"/>
        <v>1206</v>
      </c>
      <c r="M51" s="371">
        <f t="shared" si="3"/>
        <v>-0.08208955223880599</v>
      </c>
      <c r="N51" s="350">
        <v>620</v>
      </c>
      <c r="O51" s="351">
        <v>487</v>
      </c>
      <c r="P51" s="352"/>
      <c r="Q51" s="369"/>
      <c r="R51" s="370">
        <f t="shared" si="4"/>
        <v>1107</v>
      </c>
      <c r="S51" s="353">
        <f t="shared" si="5"/>
        <v>0.0009901211489698537</v>
      </c>
      <c r="T51" s="364">
        <v>738</v>
      </c>
      <c r="U51" s="351">
        <v>468</v>
      </c>
      <c r="V51" s="352"/>
      <c r="W51" s="369"/>
      <c r="X51" s="370">
        <f t="shared" si="6"/>
        <v>1206</v>
      </c>
      <c r="Y51" s="355">
        <f t="shared" si="7"/>
        <v>-0.08208955223880599</v>
      </c>
    </row>
    <row r="52" spans="1:25" s="137" customFormat="1" ht="19.5" customHeight="1" thickBot="1">
      <c r="A52" s="356" t="s">
        <v>51</v>
      </c>
      <c r="B52" s="357">
        <v>254</v>
      </c>
      <c r="C52" s="358">
        <v>244</v>
      </c>
      <c r="D52" s="359">
        <v>0</v>
      </c>
      <c r="E52" s="372">
        <v>8</v>
      </c>
      <c r="F52" s="373">
        <f>SUM(B52:E52)</f>
        <v>506</v>
      </c>
      <c r="G52" s="360">
        <f>F52/$F$9</f>
        <v>0.00045257570133581384</v>
      </c>
      <c r="H52" s="357">
        <v>203</v>
      </c>
      <c r="I52" s="358">
        <v>271</v>
      </c>
      <c r="J52" s="359"/>
      <c r="K52" s="372"/>
      <c r="L52" s="373">
        <f>SUM(H52:K52)</f>
        <v>474</v>
      </c>
      <c r="M52" s="374">
        <f>IF(ISERROR(F52/L52-1),"         /0",(F52/L52-1))</f>
        <v>0.06751054852320681</v>
      </c>
      <c r="N52" s="357">
        <v>254</v>
      </c>
      <c r="O52" s="358">
        <v>244</v>
      </c>
      <c r="P52" s="359"/>
      <c r="Q52" s="372">
        <v>8</v>
      </c>
      <c r="R52" s="373">
        <f>SUM(N52:Q52)</f>
        <v>506</v>
      </c>
      <c r="S52" s="360">
        <f>R52/$R$9</f>
        <v>0.00045257570133581384</v>
      </c>
      <c r="T52" s="373">
        <v>203</v>
      </c>
      <c r="U52" s="358">
        <v>271</v>
      </c>
      <c r="V52" s="359"/>
      <c r="W52" s="372"/>
      <c r="X52" s="373">
        <f>SUM(T52:W52)</f>
        <v>474</v>
      </c>
      <c r="Y52" s="362">
        <f>IF(ISERROR(R52/X52-1),"         /0",IF(R52/X52&gt;5,"  *  ",(R52/X52-1)))</f>
        <v>0.06751054852320681</v>
      </c>
    </row>
    <row r="53" spans="1:25" s="174" customFormat="1" ht="19.5" customHeight="1">
      <c r="A53" s="183" t="s">
        <v>52</v>
      </c>
      <c r="B53" s="180">
        <f>SUM(B54:B57)</f>
        <v>14354</v>
      </c>
      <c r="C53" s="179">
        <f>SUM(C54:C57)</f>
        <v>14639</v>
      </c>
      <c r="D53" s="178">
        <f>SUM(D54:D57)</f>
        <v>475</v>
      </c>
      <c r="E53" s="177">
        <f>SUM(E54:E57)</f>
        <v>504</v>
      </c>
      <c r="F53" s="176">
        <f t="shared" si="0"/>
        <v>29972</v>
      </c>
      <c r="G53" s="181">
        <f t="shared" si="1"/>
        <v>0.026807507747899233</v>
      </c>
      <c r="H53" s="180">
        <f>SUM(H54:H57)</f>
        <v>12372</v>
      </c>
      <c r="I53" s="179">
        <f>SUM(I54:I57)</f>
        <v>12915</v>
      </c>
      <c r="J53" s="178">
        <f>SUM(J54:J57)</f>
        <v>47</v>
      </c>
      <c r="K53" s="177">
        <f>SUM(K54:K57)</f>
        <v>39</v>
      </c>
      <c r="L53" s="176">
        <f t="shared" si="2"/>
        <v>25373</v>
      </c>
      <c r="M53" s="182">
        <f t="shared" si="3"/>
        <v>0.1812556654711701</v>
      </c>
      <c r="N53" s="180">
        <f>SUM(N54:N57)</f>
        <v>14354</v>
      </c>
      <c r="O53" s="179">
        <f>SUM(O54:O57)</f>
        <v>14639</v>
      </c>
      <c r="P53" s="178">
        <f>SUM(P54:P57)</f>
        <v>475</v>
      </c>
      <c r="Q53" s="177">
        <f>SUM(Q54:Q57)</f>
        <v>504</v>
      </c>
      <c r="R53" s="176">
        <f t="shared" si="4"/>
        <v>29972</v>
      </c>
      <c r="S53" s="181">
        <f t="shared" si="5"/>
        <v>0.026807507747899233</v>
      </c>
      <c r="T53" s="180">
        <f>SUM(T54:T57)</f>
        <v>12372</v>
      </c>
      <c r="U53" s="179">
        <f>SUM(U54:U57)</f>
        <v>12915</v>
      </c>
      <c r="V53" s="178">
        <f>SUM(V54:V57)</f>
        <v>47</v>
      </c>
      <c r="W53" s="177">
        <f>SUM(W54:W57)</f>
        <v>39</v>
      </c>
      <c r="X53" s="176">
        <f t="shared" si="6"/>
        <v>25373</v>
      </c>
      <c r="Y53" s="175">
        <f t="shared" si="7"/>
        <v>0.1812556654711701</v>
      </c>
    </row>
    <row r="54" spans="1:25" ht="19.5" customHeight="1">
      <c r="A54" s="509" t="s">
        <v>398</v>
      </c>
      <c r="B54" s="510">
        <v>9692</v>
      </c>
      <c r="C54" s="511">
        <v>9507</v>
      </c>
      <c r="D54" s="512">
        <v>422</v>
      </c>
      <c r="E54" s="513">
        <v>419</v>
      </c>
      <c r="F54" s="514">
        <f t="shared" si="0"/>
        <v>20040</v>
      </c>
      <c r="G54" s="515">
        <f t="shared" si="1"/>
        <v>0.017924144377015238</v>
      </c>
      <c r="H54" s="510">
        <v>8740</v>
      </c>
      <c r="I54" s="511">
        <v>8643</v>
      </c>
      <c r="J54" s="512">
        <v>27</v>
      </c>
      <c r="K54" s="513">
        <v>5</v>
      </c>
      <c r="L54" s="514">
        <f t="shared" si="2"/>
        <v>17415</v>
      </c>
      <c r="M54" s="516">
        <f t="shared" si="3"/>
        <v>0.1507321274763136</v>
      </c>
      <c r="N54" s="510">
        <v>9692</v>
      </c>
      <c r="O54" s="511">
        <v>9507</v>
      </c>
      <c r="P54" s="512">
        <v>422</v>
      </c>
      <c r="Q54" s="513">
        <v>419</v>
      </c>
      <c r="R54" s="514">
        <f t="shared" si="4"/>
        <v>20040</v>
      </c>
      <c r="S54" s="515">
        <f t="shared" si="5"/>
        <v>0.017924144377015238</v>
      </c>
      <c r="T54" s="517">
        <v>8740</v>
      </c>
      <c r="U54" s="511">
        <v>8643</v>
      </c>
      <c r="V54" s="512">
        <v>27</v>
      </c>
      <c r="W54" s="513">
        <v>5</v>
      </c>
      <c r="X54" s="514">
        <f t="shared" si="6"/>
        <v>17415</v>
      </c>
      <c r="Y54" s="518">
        <f t="shared" si="7"/>
        <v>0.1507321274763136</v>
      </c>
    </row>
    <row r="55" spans="1:25" ht="19.5" customHeight="1">
      <c r="A55" s="499" t="s">
        <v>399</v>
      </c>
      <c r="B55" s="500">
        <v>4294</v>
      </c>
      <c r="C55" s="501">
        <v>4656</v>
      </c>
      <c r="D55" s="502">
        <v>22</v>
      </c>
      <c r="E55" s="503">
        <v>23</v>
      </c>
      <c r="F55" s="504">
        <f>SUM(B55:E55)</f>
        <v>8995</v>
      </c>
      <c r="G55" s="505">
        <f>F55/$F$9</f>
        <v>0.008045293346868865</v>
      </c>
      <c r="H55" s="500">
        <v>3257</v>
      </c>
      <c r="I55" s="501">
        <v>3708</v>
      </c>
      <c r="J55" s="502">
        <v>16</v>
      </c>
      <c r="K55" s="503">
        <v>29</v>
      </c>
      <c r="L55" s="504">
        <f>SUM(H55:K55)</f>
        <v>7010</v>
      </c>
      <c r="M55" s="506">
        <f>IF(ISERROR(F55/L55-1),"         /0",(F55/L55-1))</f>
        <v>0.283166904422254</v>
      </c>
      <c r="N55" s="500">
        <v>4294</v>
      </c>
      <c r="O55" s="501">
        <v>4656</v>
      </c>
      <c r="P55" s="502">
        <v>22</v>
      </c>
      <c r="Q55" s="503">
        <v>23</v>
      </c>
      <c r="R55" s="504">
        <f>SUM(N55:Q55)</f>
        <v>8995</v>
      </c>
      <c r="S55" s="505">
        <f>R55/$R$9</f>
        <v>0.008045293346868865</v>
      </c>
      <c r="T55" s="508">
        <v>3257</v>
      </c>
      <c r="U55" s="501">
        <v>3708</v>
      </c>
      <c r="V55" s="502">
        <v>16</v>
      </c>
      <c r="W55" s="503">
        <v>29</v>
      </c>
      <c r="X55" s="504">
        <f>SUM(T55:W55)</f>
        <v>7010</v>
      </c>
      <c r="Y55" s="507">
        <f>IF(ISERROR(R55/X55-1),"         /0",IF(R55/X55&gt;5,"  *  ",(R55/X55-1)))</f>
        <v>0.283166904422254</v>
      </c>
    </row>
    <row r="56" spans="1:25" ht="19.5" customHeight="1">
      <c r="A56" s="349" t="s">
        <v>400</v>
      </c>
      <c r="B56" s="350">
        <v>293</v>
      </c>
      <c r="C56" s="351">
        <v>344</v>
      </c>
      <c r="D56" s="352">
        <v>2</v>
      </c>
      <c r="E56" s="369">
        <v>0</v>
      </c>
      <c r="F56" s="370">
        <f t="shared" si="0"/>
        <v>639</v>
      </c>
      <c r="G56" s="353">
        <f t="shared" si="1"/>
        <v>0.0005715333461533301</v>
      </c>
      <c r="H56" s="350">
        <v>299</v>
      </c>
      <c r="I56" s="351">
        <v>436</v>
      </c>
      <c r="J56" s="352">
        <v>1</v>
      </c>
      <c r="K56" s="369"/>
      <c r="L56" s="370">
        <f t="shared" si="2"/>
        <v>736</v>
      </c>
      <c r="M56" s="371">
        <f t="shared" si="3"/>
        <v>-0.1317934782608695</v>
      </c>
      <c r="N56" s="350">
        <v>293</v>
      </c>
      <c r="O56" s="351">
        <v>344</v>
      </c>
      <c r="P56" s="352">
        <v>2</v>
      </c>
      <c r="Q56" s="369"/>
      <c r="R56" s="370">
        <f t="shared" si="4"/>
        <v>639</v>
      </c>
      <c r="S56" s="353">
        <f t="shared" si="5"/>
        <v>0.0005715333461533301</v>
      </c>
      <c r="T56" s="364">
        <v>299</v>
      </c>
      <c r="U56" s="351">
        <v>436</v>
      </c>
      <c r="V56" s="352">
        <v>1</v>
      </c>
      <c r="W56" s="369"/>
      <c r="X56" s="370">
        <f t="shared" si="6"/>
        <v>736</v>
      </c>
      <c r="Y56" s="355">
        <f t="shared" si="7"/>
        <v>-0.1317934782608695</v>
      </c>
    </row>
    <row r="57" spans="1:25" ht="19.5" customHeight="1" thickBot="1">
      <c r="A57" s="356" t="s">
        <v>51</v>
      </c>
      <c r="B57" s="357">
        <v>75</v>
      </c>
      <c r="C57" s="358">
        <v>132</v>
      </c>
      <c r="D57" s="359">
        <v>29</v>
      </c>
      <c r="E57" s="372">
        <v>62</v>
      </c>
      <c r="F57" s="373">
        <f t="shared" si="0"/>
        <v>298</v>
      </c>
      <c r="G57" s="360">
        <f t="shared" si="1"/>
        <v>0.0002665366778618034</v>
      </c>
      <c r="H57" s="357">
        <v>76</v>
      </c>
      <c r="I57" s="358">
        <v>128</v>
      </c>
      <c r="J57" s="359">
        <v>3</v>
      </c>
      <c r="K57" s="372">
        <v>5</v>
      </c>
      <c r="L57" s="373">
        <f t="shared" si="2"/>
        <v>212</v>
      </c>
      <c r="M57" s="374">
        <f t="shared" si="3"/>
        <v>0.4056603773584906</v>
      </c>
      <c r="N57" s="357">
        <v>75</v>
      </c>
      <c r="O57" s="358">
        <v>132</v>
      </c>
      <c r="P57" s="359">
        <v>29</v>
      </c>
      <c r="Q57" s="372">
        <v>62</v>
      </c>
      <c r="R57" s="373">
        <f t="shared" si="4"/>
        <v>298</v>
      </c>
      <c r="S57" s="360">
        <f t="shared" si="5"/>
        <v>0.0002665366778618034</v>
      </c>
      <c r="T57" s="365">
        <v>76</v>
      </c>
      <c r="U57" s="358">
        <v>128</v>
      </c>
      <c r="V57" s="359">
        <v>3</v>
      </c>
      <c r="W57" s="372">
        <v>5</v>
      </c>
      <c r="X57" s="373">
        <f t="shared" si="6"/>
        <v>212</v>
      </c>
      <c r="Y57" s="362">
        <f t="shared" si="7"/>
        <v>0.4056603773584906</v>
      </c>
    </row>
    <row r="58" spans="1:25" s="137" customFormat="1" ht="19.5" customHeight="1" thickBot="1">
      <c r="A58" s="173" t="s">
        <v>51</v>
      </c>
      <c r="B58" s="170">
        <v>2695</v>
      </c>
      <c r="C58" s="169">
        <v>2598</v>
      </c>
      <c r="D58" s="168">
        <v>0</v>
      </c>
      <c r="E58" s="167">
        <v>0</v>
      </c>
      <c r="F58" s="166">
        <f t="shared" si="0"/>
        <v>5293</v>
      </c>
      <c r="G58" s="171">
        <f t="shared" si="1"/>
        <v>0.004734156496384314</v>
      </c>
      <c r="H58" s="170">
        <v>3415</v>
      </c>
      <c r="I58" s="169">
        <v>3323</v>
      </c>
      <c r="J58" s="168">
        <v>1508</v>
      </c>
      <c r="K58" s="167">
        <v>0</v>
      </c>
      <c r="L58" s="166">
        <f t="shared" si="2"/>
        <v>8246</v>
      </c>
      <c r="M58" s="172">
        <f t="shared" si="3"/>
        <v>-0.35811302449672566</v>
      </c>
      <c r="N58" s="170">
        <v>2695</v>
      </c>
      <c r="O58" s="169">
        <v>2598</v>
      </c>
      <c r="P58" s="168">
        <v>0</v>
      </c>
      <c r="Q58" s="167">
        <v>0</v>
      </c>
      <c r="R58" s="166">
        <f t="shared" si="4"/>
        <v>5293</v>
      </c>
      <c r="S58" s="171">
        <f t="shared" si="5"/>
        <v>0.004734156496384314</v>
      </c>
      <c r="T58" s="170">
        <v>3415</v>
      </c>
      <c r="U58" s="169">
        <v>3323</v>
      </c>
      <c r="V58" s="168">
        <v>1508</v>
      </c>
      <c r="W58" s="167">
        <v>0</v>
      </c>
      <c r="X58" s="166">
        <f t="shared" si="6"/>
        <v>8246</v>
      </c>
      <c r="Y58" s="165">
        <f t="shared" si="7"/>
        <v>-0.35811302449672566</v>
      </c>
    </row>
    <row r="59" ht="3" customHeight="1" thickTop="1">
      <c r="A59" s="89"/>
    </row>
    <row r="60" ht="14.25">
      <c r="A60" s="89" t="s">
        <v>50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9:Y65536 M59:M65536 Y3 M3">
    <cfRule type="cellIs" priority="3" dxfId="91" operator="lessThan" stopIfTrue="1">
      <formula>0</formula>
    </cfRule>
  </conditionalFormatting>
  <conditionalFormatting sqref="M9:M58 Y9:Y58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4"/>
  <sheetViews>
    <sheetView showGridLines="0" zoomScale="80" zoomScaleNormal="80" zoomScalePageLayoutView="0" workbookViewId="0" topLeftCell="A1">
      <selection activeCell="A19" sqref="A19:IV19"/>
    </sheetView>
  </sheetViews>
  <sheetFormatPr defaultColWidth="8.00390625" defaultRowHeight="15"/>
  <cols>
    <col min="1" max="1" width="27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64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2" t="s">
        <v>42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5.75" customHeight="1" thickBot="1" thickTop="1">
      <c r="A5" s="697" t="s">
        <v>63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25" customFormat="1" ht="26.25" customHeight="1">
      <c r="A6" s="698"/>
      <c r="B6" s="668" t="s">
        <v>154</v>
      </c>
      <c r="C6" s="669"/>
      <c r="D6" s="669"/>
      <c r="E6" s="669"/>
      <c r="F6" s="669"/>
      <c r="G6" s="673" t="s">
        <v>32</v>
      </c>
      <c r="H6" s="668" t="s">
        <v>155</v>
      </c>
      <c r="I6" s="669"/>
      <c r="J6" s="669"/>
      <c r="K6" s="669"/>
      <c r="L6" s="669"/>
      <c r="M6" s="670" t="s">
        <v>31</v>
      </c>
      <c r="N6" s="668" t="s">
        <v>156</v>
      </c>
      <c r="O6" s="669"/>
      <c r="P6" s="669"/>
      <c r="Q6" s="669"/>
      <c r="R6" s="669"/>
      <c r="S6" s="673" t="s">
        <v>32</v>
      </c>
      <c r="T6" s="668" t="s">
        <v>157</v>
      </c>
      <c r="U6" s="669"/>
      <c r="V6" s="669"/>
      <c r="W6" s="669"/>
      <c r="X6" s="669"/>
      <c r="Y6" s="686" t="s">
        <v>31</v>
      </c>
    </row>
    <row r="7" spans="1:25" s="125" customFormat="1" ht="26.25" customHeight="1">
      <c r="A7" s="699"/>
      <c r="B7" s="691" t="s">
        <v>20</v>
      </c>
      <c r="C7" s="690"/>
      <c r="D7" s="689" t="s">
        <v>19</v>
      </c>
      <c r="E7" s="690"/>
      <c r="F7" s="681" t="s">
        <v>15</v>
      </c>
      <c r="G7" s="674"/>
      <c r="H7" s="691" t="s">
        <v>20</v>
      </c>
      <c r="I7" s="690"/>
      <c r="J7" s="689" t="s">
        <v>19</v>
      </c>
      <c r="K7" s="690"/>
      <c r="L7" s="681" t="s">
        <v>15</v>
      </c>
      <c r="M7" s="671"/>
      <c r="N7" s="691" t="s">
        <v>20</v>
      </c>
      <c r="O7" s="690"/>
      <c r="P7" s="689" t="s">
        <v>19</v>
      </c>
      <c r="Q7" s="690"/>
      <c r="R7" s="681" t="s">
        <v>15</v>
      </c>
      <c r="S7" s="674"/>
      <c r="T7" s="691" t="s">
        <v>20</v>
      </c>
      <c r="U7" s="690"/>
      <c r="V7" s="689" t="s">
        <v>19</v>
      </c>
      <c r="W7" s="690"/>
      <c r="X7" s="681" t="s">
        <v>15</v>
      </c>
      <c r="Y7" s="687"/>
    </row>
    <row r="8" spans="1:25" s="160" customFormat="1" ht="15" thickBot="1">
      <c r="A8" s="700"/>
      <c r="B8" s="163" t="s">
        <v>17</v>
      </c>
      <c r="C8" s="161" t="s">
        <v>16</v>
      </c>
      <c r="D8" s="162" t="s">
        <v>17</v>
      </c>
      <c r="E8" s="161" t="s">
        <v>16</v>
      </c>
      <c r="F8" s="682"/>
      <c r="G8" s="675"/>
      <c r="H8" s="163" t="s">
        <v>17</v>
      </c>
      <c r="I8" s="161" t="s">
        <v>16</v>
      </c>
      <c r="J8" s="162" t="s">
        <v>17</v>
      </c>
      <c r="K8" s="161" t="s">
        <v>16</v>
      </c>
      <c r="L8" s="682"/>
      <c r="M8" s="672"/>
      <c r="N8" s="163" t="s">
        <v>17</v>
      </c>
      <c r="O8" s="161" t="s">
        <v>16</v>
      </c>
      <c r="P8" s="162" t="s">
        <v>17</v>
      </c>
      <c r="Q8" s="161" t="s">
        <v>16</v>
      </c>
      <c r="R8" s="682"/>
      <c r="S8" s="675"/>
      <c r="T8" s="163" t="s">
        <v>17</v>
      </c>
      <c r="U8" s="161" t="s">
        <v>16</v>
      </c>
      <c r="V8" s="162" t="s">
        <v>17</v>
      </c>
      <c r="W8" s="161" t="s">
        <v>16</v>
      </c>
      <c r="X8" s="682"/>
      <c r="Y8" s="688"/>
    </row>
    <row r="9" spans="1:25" s="114" customFormat="1" ht="18" customHeight="1" thickBot="1" thickTop="1">
      <c r="A9" s="193" t="s">
        <v>22</v>
      </c>
      <c r="B9" s="294">
        <f>B10+B26+B43+B57+B71+B82</f>
        <v>563580</v>
      </c>
      <c r="C9" s="295">
        <f>C10+C26+C43+C57+C71+C82</f>
        <v>548420</v>
      </c>
      <c r="D9" s="296">
        <f>D10+D26+D43+D57+D71+D82</f>
        <v>2837</v>
      </c>
      <c r="E9" s="295">
        <f>E10+E26+E43+E57+E71+E82</f>
        <v>3208</v>
      </c>
      <c r="F9" s="296">
        <f aca="true" t="shared" si="0" ref="F9:F45">SUM(B9:E9)</f>
        <v>1118045</v>
      </c>
      <c r="G9" s="297">
        <f aca="true" t="shared" si="1" ref="G9:G45">F9/$F$9</f>
        <v>1</v>
      </c>
      <c r="H9" s="294">
        <f>H10+H26+H43+H57+H71+H82</f>
        <v>540371</v>
      </c>
      <c r="I9" s="295">
        <f>I10+I26+I43+I57+I71+I82</f>
        <v>513548</v>
      </c>
      <c r="J9" s="296">
        <f>J10+J26+J43+J57+J71+J82</f>
        <v>7538</v>
      </c>
      <c r="K9" s="295">
        <f>K10+K26+K43+K57+K71+K82</f>
        <v>5677</v>
      </c>
      <c r="L9" s="296">
        <f aca="true" t="shared" si="2" ref="L9:L45">SUM(H9:K9)</f>
        <v>1067134</v>
      </c>
      <c r="M9" s="298">
        <f aca="true" t="shared" si="3" ref="M9:M45">IF(ISERROR(F9/L9-1),"         /0",(F9/L9-1))</f>
        <v>0.04770816036224135</v>
      </c>
      <c r="N9" s="294">
        <f>N10+N26+N43+N57+N71+N82</f>
        <v>563580</v>
      </c>
      <c r="O9" s="295">
        <f>O10+O26+O43+O57+O71+O82</f>
        <v>548420</v>
      </c>
      <c r="P9" s="296">
        <f>P10+P26+P43+P57+P71+P82</f>
        <v>2837</v>
      </c>
      <c r="Q9" s="295">
        <f>Q10+Q26+Q43+Q57+Q71+Q82</f>
        <v>3208</v>
      </c>
      <c r="R9" s="296">
        <f aca="true" t="shared" si="4" ref="R9:R45">SUM(N9:Q9)</f>
        <v>1118045</v>
      </c>
      <c r="S9" s="297">
        <f aca="true" t="shared" si="5" ref="S9:S45">R9/$R$9</f>
        <v>1</v>
      </c>
      <c r="T9" s="294">
        <f>T10+T26+T43+T57+T71+T82</f>
        <v>540371</v>
      </c>
      <c r="U9" s="295">
        <f>U10+U26+U43+U57+U71+U82</f>
        <v>513548</v>
      </c>
      <c r="V9" s="296">
        <f>V10+V26+V43+V57+V71+V82</f>
        <v>7538</v>
      </c>
      <c r="W9" s="295">
        <f>W10+W26+W43+W57+W71+W82</f>
        <v>5677</v>
      </c>
      <c r="X9" s="296">
        <f aca="true" t="shared" si="6" ref="X9:X45">SUM(T9:W9)</f>
        <v>1067134</v>
      </c>
      <c r="Y9" s="298">
        <f>IF(ISERROR(R9/X9-1),"         /0",(R9/X9-1))</f>
        <v>0.04770816036224135</v>
      </c>
    </row>
    <row r="10" spans="1:25" s="174" customFormat="1" ht="19.5" customHeight="1">
      <c r="A10" s="183" t="s">
        <v>56</v>
      </c>
      <c r="B10" s="180">
        <f>SUM(B11:B25)</f>
        <v>154383</v>
      </c>
      <c r="C10" s="179">
        <f>SUM(C11:C25)</f>
        <v>150502</v>
      </c>
      <c r="D10" s="178">
        <f>SUM(D11:D25)</f>
        <v>166</v>
      </c>
      <c r="E10" s="179">
        <f>SUM(E11:E25)</f>
        <v>199</v>
      </c>
      <c r="F10" s="178">
        <f t="shared" si="0"/>
        <v>305250</v>
      </c>
      <c r="G10" s="181">
        <f t="shared" si="1"/>
        <v>0.2730212111319312</v>
      </c>
      <c r="H10" s="180">
        <f>SUM(H11:H25)</f>
        <v>169917</v>
      </c>
      <c r="I10" s="179">
        <f>SUM(I11:I25)</f>
        <v>159795</v>
      </c>
      <c r="J10" s="178">
        <f>SUM(J11:J25)</f>
        <v>546</v>
      </c>
      <c r="K10" s="179">
        <f>SUM(K11:K25)</f>
        <v>937</v>
      </c>
      <c r="L10" s="178">
        <f t="shared" si="2"/>
        <v>331195</v>
      </c>
      <c r="M10" s="182">
        <f t="shared" si="3"/>
        <v>-0.0783375352888781</v>
      </c>
      <c r="N10" s="180">
        <f>SUM(N11:N25)</f>
        <v>154383</v>
      </c>
      <c r="O10" s="179">
        <f>SUM(O11:O25)</f>
        <v>150502</v>
      </c>
      <c r="P10" s="178">
        <f>SUM(P11:P25)</f>
        <v>166</v>
      </c>
      <c r="Q10" s="179">
        <f>SUM(Q11:Q25)</f>
        <v>199</v>
      </c>
      <c r="R10" s="178">
        <f t="shared" si="4"/>
        <v>305250</v>
      </c>
      <c r="S10" s="181">
        <f t="shared" si="5"/>
        <v>0.2730212111319312</v>
      </c>
      <c r="T10" s="180">
        <f>SUM(T11:T25)</f>
        <v>169917</v>
      </c>
      <c r="U10" s="179">
        <f>SUM(U11:U25)</f>
        <v>159795</v>
      </c>
      <c r="V10" s="178">
        <f>SUM(V11:V25)</f>
        <v>546</v>
      </c>
      <c r="W10" s="179">
        <f>SUM(W11:W25)</f>
        <v>937</v>
      </c>
      <c r="X10" s="178">
        <f t="shared" si="6"/>
        <v>331195</v>
      </c>
      <c r="Y10" s="175">
        <f aca="true" t="shared" si="7" ref="Y10:Y45">IF(ISERROR(R10/X10-1),"         /0",IF(R10/X10&gt;5,"  *  ",(R10/X10-1)))</f>
        <v>-0.0783375352888781</v>
      </c>
    </row>
    <row r="11" spans="1:25" ht="19.5" customHeight="1">
      <c r="A11" s="342" t="s">
        <v>159</v>
      </c>
      <c r="B11" s="343">
        <v>58315</v>
      </c>
      <c r="C11" s="344">
        <v>57620</v>
      </c>
      <c r="D11" s="345">
        <v>158</v>
      </c>
      <c r="E11" s="344">
        <v>185</v>
      </c>
      <c r="F11" s="345">
        <f t="shared" si="0"/>
        <v>116278</v>
      </c>
      <c r="G11" s="346">
        <f t="shared" si="1"/>
        <v>0.10400118063226435</v>
      </c>
      <c r="H11" s="343">
        <v>57808</v>
      </c>
      <c r="I11" s="344">
        <v>55690</v>
      </c>
      <c r="J11" s="345">
        <v>546</v>
      </c>
      <c r="K11" s="344">
        <v>934</v>
      </c>
      <c r="L11" s="345">
        <f t="shared" si="2"/>
        <v>114978</v>
      </c>
      <c r="M11" s="347">
        <f t="shared" si="3"/>
        <v>0.011306510810763726</v>
      </c>
      <c r="N11" s="343">
        <v>58315</v>
      </c>
      <c r="O11" s="344">
        <v>57620</v>
      </c>
      <c r="P11" s="345">
        <v>158</v>
      </c>
      <c r="Q11" s="344">
        <v>185</v>
      </c>
      <c r="R11" s="345">
        <f t="shared" si="4"/>
        <v>116278</v>
      </c>
      <c r="S11" s="346">
        <f t="shared" si="5"/>
        <v>0.10400118063226435</v>
      </c>
      <c r="T11" s="343">
        <v>57808</v>
      </c>
      <c r="U11" s="344">
        <v>55690</v>
      </c>
      <c r="V11" s="345">
        <v>546</v>
      </c>
      <c r="W11" s="344">
        <v>934</v>
      </c>
      <c r="X11" s="345">
        <f t="shared" si="6"/>
        <v>114978</v>
      </c>
      <c r="Y11" s="348">
        <f t="shared" si="7"/>
        <v>0.011306510810763726</v>
      </c>
    </row>
    <row r="12" spans="1:25" ht="19.5" customHeight="1">
      <c r="A12" s="349" t="s">
        <v>181</v>
      </c>
      <c r="B12" s="350">
        <v>21231</v>
      </c>
      <c r="C12" s="351">
        <v>20155</v>
      </c>
      <c r="D12" s="352">
        <v>0</v>
      </c>
      <c r="E12" s="351">
        <v>0</v>
      </c>
      <c r="F12" s="352">
        <f t="shared" si="0"/>
        <v>41386</v>
      </c>
      <c r="G12" s="353">
        <f t="shared" si="1"/>
        <v>0.03701639916103556</v>
      </c>
      <c r="H12" s="350">
        <v>27487</v>
      </c>
      <c r="I12" s="351">
        <v>24488</v>
      </c>
      <c r="J12" s="352"/>
      <c r="K12" s="351"/>
      <c r="L12" s="352">
        <f t="shared" si="2"/>
        <v>51975</v>
      </c>
      <c r="M12" s="354">
        <f t="shared" si="3"/>
        <v>-0.20373256373256377</v>
      </c>
      <c r="N12" s="350">
        <v>21231</v>
      </c>
      <c r="O12" s="351">
        <v>20155</v>
      </c>
      <c r="P12" s="352"/>
      <c r="Q12" s="351"/>
      <c r="R12" s="352">
        <f t="shared" si="4"/>
        <v>41386</v>
      </c>
      <c r="S12" s="353">
        <f t="shared" si="5"/>
        <v>0.03701639916103556</v>
      </c>
      <c r="T12" s="350">
        <v>27487</v>
      </c>
      <c r="U12" s="351">
        <v>24488</v>
      </c>
      <c r="V12" s="352"/>
      <c r="W12" s="351"/>
      <c r="X12" s="352">
        <f t="shared" si="6"/>
        <v>51975</v>
      </c>
      <c r="Y12" s="355">
        <f t="shared" si="7"/>
        <v>-0.20373256373256377</v>
      </c>
    </row>
    <row r="13" spans="1:25" ht="19.5" customHeight="1">
      <c r="A13" s="349" t="s">
        <v>182</v>
      </c>
      <c r="B13" s="350">
        <v>17349</v>
      </c>
      <c r="C13" s="351">
        <v>16426</v>
      </c>
      <c r="D13" s="352">
        <v>0</v>
      </c>
      <c r="E13" s="351">
        <v>0</v>
      </c>
      <c r="F13" s="352">
        <f>SUM(B13:E13)</f>
        <v>33775</v>
      </c>
      <c r="G13" s="353">
        <f>F13/$F$9</f>
        <v>0.030208980854974532</v>
      </c>
      <c r="H13" s="350">
        <v>25609</v>
      </c>
      <c r="I13" s="351">
        <v>24782</v>
      </c>
      <c r="J13" s="352"/>
      <c r="K13" s="351"/>
      <c r="L13" s="352">
        <f>SUM(H13:K13)</f>
        <v>50391</v>
      </c>
      <c r="M13" s="354">
        <f>IF(ISERROR(F13/L13-1),"         /0",(F13/L13-1))</f>
        <v>-0.32974142207933954</v>
      </c>
      <c r="N13" s="350">
        <v>17349</v>
      </c>
      <c r="O13" s="351">
        <v>16426</v>
      </c>
      <c r="P13" s="352"/>
      <c r="Q13" s="351"/>
      <c r="R13" s="352">
        <f>SUM(N13:Q13)</f>
        <v>33775</v>
      </c>
      <c r="S13" s="353">
        <f>R13/$R$9</f>
        <v>0.030208980854974532</v>
      </c>
      <c r="T13" s="350">
        <v>25609</v>
      </c>
      <c r="U13" s="351">
        <v>24782</v>
      </c>
      <c r="V13" s="352"/>
      <c r="W13" s="351"/>
      <c r="X13" s="352">
        <f>SUM(T13:W13)</f>
        <v>50391</v>
      </c>
      <c r="Y13" s="355">
        <f>IF(ISERROR(R13/X13-1),"         /0",IF(R13/X13&gt;5,"  *  ",(R13/X13-1)))</f>
        <v>-0.32974142207933954</v>
      </c>
    </row>
    <row r="14" spans="1:25" ht="19.5" customHeight="1">
      <c r="A14" s="349" t="s">
        <v>186</v>
      </c>
      <c r="B14" s="350">
        <v>12651</v>
      </c>
      <c r="C14" s="351">
        <v>12670</v>
      </c>
      <c r="D14" s="352">
        <v>0</v>
      </c>
      <c r="E14" s="351">
        <v>0</v>
      </c>
      <c r="F14" s="352">
        <f>SUM(B14:E14)</f>
        <v>25321</v>
      </c>
      <c r="G14" s="353">
        <f>F14/$F$9</f>
        <v>0.02264756785281451</v>
      </c>
      <c r="H14" s="350">
        <v>13374</v>
      </c>
      <c r="I14" s="351">
        <v>13192</v>
      </c>
      <c r="J14" s="352"/>
      <c r="K14" s="351"/>
      <c r="L14" s="352">
        <f>SUM(H14:K14)</f>
        <v>26566</v>
      </c>
      <c r="M14" s="354">
        <f>IF(ISERROR(F14/L14-1),"         /0",(F14/L14-1))</f>
        <v>-0.04686441315967782</v>
      </c>
      <c r="N14" s="350">
        <v>12651</v>
      </c>
      <c r="O14" s="351">
        <v>12670</v>
      </c>
      <c r="P14" s="352"/>
      <c r="Q14" s="351"/>
      <c r="R14" s="352">
        <f>SUM(N14:Q14)</f>
        <v>25321</v>
      </c>
      <c r="S14" s="353">
        <f>R14/$R$9</f>
        <v>0.02264756785281451</v>
      </c>
      <c r="T14" s="350">
        <v>13374</v>
      </c>
      <c r="U14" s="351">
        <v>13192</v>
      </c>
      <c r="V14" s="352"/>
      <c r="W14" s="351"/>
      <c r="X14" s="352">
        <f>SUM(T14:W14)</f>
        <v>26566</v>
      </c>
      <c r="Y14" s="355">
        <f>IF(ISERROR(R14/X14-1),"         /0",IF(R14/X14&gt;5,"  *  ",(R14/X14-1)))</f>
        <v>-0.04686441315967782</v>
      </c>
    </row>
    <row r="15" spans="1:25" ht="19.5" customHeight="1">
      <c r="A15" s="349" t="s">
        <v>187</v>
      </c>
      <c r="B15" s="350">
        <v>11142</v>
      </c>
      <c r="C15" s="351">
        <v>12179</v>
      </c>
      <c r="D15" s="352">
        <v>0</v>
      </c>
      <c r="E15" s="351">
        <v>0</v>
      </c>
      <c r="F15" s="352">
        <f>SUM(B15:E15)</f>
        <v>23321</v>
      </c>
      <c r="G15" s="353">
        <f>F15/$F$9</f>
        <v>0.020858731088641332</v>
      </c>
      <c r="H15" s="350">
        <v>11672</v>
      </c>
      <c r="I15" s="351">
        <v>12407</v>
      </c>
      <c r="J15" s="352"/>
      <c r="K15" s="351"/>
      <c r="L15" s="352">
        <f>SUM(H15:K15)</f>
        <v>24079</v>
      </c>
      <c r="M15" s="354">
        <f>IF(ISERROR(F15/L15-1),"         /0",(F15/L15-1))</f>
        <v>-0.031479712612650035</v>
      </c>
      <c r="N15" s="350">
        <v>11142</v>
      </c>
      <c r="O15" s="351">
        <v>12179</v>
      </c>
      <c r="P15" s="352"/>
      <c r="Q15" s="351"/>
      <c r="R15" s="352">
        <f>SUM(N15:Q15)</f>
        <v>23321</v>
      </c>
      <c r="S15" s="353">
        <f>R15/$R$9</f>
        <v>0.020858731088641332</v>
      </c>
      <c r="T15" s="350">
        <v>11672</v>
      </c>
      <c r="U15" s="351">
        <v>12407</v>
      </c>
      <c r="V15" s="352"/>
      <c r="W15" s="351"/>
      <c r="X15" s="352">
        <f>SUM(T15:W15)</f>
        <v>24079</v>
      </c>
      <c r="Y15" s="355">
        <f>IF(ISERROR(R15/X15-1),"         /0",IF(R15/X15&gt;5,"  *  ",(R15/X15-1)))</f>
        <v>-0.031479712612650035</v>
      </c>
    </row>
    <row r="16" spans="1:25" ht="19.5" customHeight="1">
      <c r="A16" s="349" t="s">
        <v>193</v>
      </c>
      <c r="B16" s="350">
        <v>7681</v>
      </c>
      <c r="C16" s="351">
        <v>7212</v>
      </c>
      <c r="D16" s="352">
        <v>0</v>
      </c>
      <c r="E16" s="351">
        <v>0</v>
      </c>
      <c r="F16" s="352">
        <f>SUM(B16:E16)</f>
        <v>14893</v>
      </c>
      <c r="G16" s="353">
        <f>F16/$F$9</f>
        <v>0.013320572964415564</v>
      </c>
      <c r="H16" s="350">
        <v>11160</v>
      </c>
      <c r="I16" s="351">
        <v>9905</v>
      </c>
      <c r="J16" s="352"/>
      <c r="K16" s="351"/>
      <c r="L16" s="352">
        <f>SUM(H16:K16)</f>
        <v>21065</v>
      </c>
      <c r="M16" s="354">
        <f>IF(ISERROR(F16/L16-1),"         /0",(F16/L16-1))</f>
        <v>-0.2929978637550439</v>
      </c>
      <c r="N16" s="350">
        <v>7681</v>
      </c>
      <c r="O16" s="351">
        <v>7212</v>
      </c>
      <c r="P16" s="352"/>
      <c r="Q16" s="351"/>
      <c r="R16" s="352">
        <f>SUM(N16:Q16)</f>
        <v>14893</v>
      </c>
      <c r="S16" s="353">
        <f>R16/$R$9</f>
        <v>0.013320572964415564</v>
      </c>
      <c r="T16" s="350">
        <v>11160</v>
      </c>
      <c r="U16" s="351">
        <v>9905</v>
      </c>
      <c r="V16" s="352"/>
      <c r="W16" s="351"/>
      <c r="X16" s="352">
        <f>SUM(T16:W16)</f>
        <v>21065</v>
      </c>
      <c r="Y16" s="355">
        <f>IF(ISERROR(R16/X16-1),"         /0",IF(R16/X16&gt;5,"  *  ",(R16/X16-1)))</f>
        <v>-0.2929978637550439</v>
      </c>
    </row>
    <row r="17" spans="1:25" ht="19.5" customHeight="1">
      <c r="A17" s="349" t="s">
        <v>185</v>
      </c>
      <c r="B17" s="350">
        <v>4790</v>
      </c>
      <c r="C17" s="351">
        <v>4993</v>
      </c>
      <c r="D17" s="352">
        <v>0</v>
      </c>
      <c r="E17" s="351">
        <v>0</v>
      </c>
      <c r="F17" s="352">
        <f>SUM(B17:E17)</f>
        <v>9783</v>
      </c>
      <c r="G17" s="353">
        <f>F17/$F$9</f>
        <v>0.008750095031953098</v>
      </c>
      <c r="H17" s="350">
        <v>4175</v>
      </c>
      <c r="I17" s="351">
        <v>4155</v>
      </c>
      <c r="J17" s="352"/>
      <c r="K17" s="351"/>
      <c r="L17" s="352">
        <f>SUM(H17:K17)</f>
        <v>8330</v>
      </c>
      <c r="M17" s="354">
        <f>IF(ISERROR(F17/L17-1),"         /0",(F17/L17-1))</f>
        <v>0.17442977190876352</v>
      </c>
      <c r="N17" s="350">
        <v>4790</v>
      </c>
      <c r="O17" s="351">
        <v>4993</v>
      </c>
      <c r="P17" s="352"/>
      <c r="Q17" s="351"/>
      <c r="R17" s="352">
        <f>SUM(N17:Q17)</f>
        <v>9783</v>
      </c>
      <c r="S17" s="353">
        <f>R17/$R$9</f>
        <v>0.008750095031953098</v>
      </c>
      <c r="T17" s="350">
        <v>4175</v>
      </c>
      <c r="U17" s="351">
        <v>4155</v>
      </c>
      <c r="V17" s="352"/>
      <c r="W17" s="351"/>
      <c r="X17" s="352">
        <f>SUM(T17:W17)</f>
        <v>8330</v>
      </c>
      <c r="Y17" s="355">
        <f>IF(ISERROR(R17/X17-1),"         /0",IF(R17/X17&gt;5,"  *  ",(R17/X17-1)))</f>
        <v>0.17442977190876352</v>
      </c>
    </row>
    <row r="18" spans="1:25" ht="19.5" customHeight="1">
      <c r="A18" s="349" t="s">
        <v>161</v>
      </c>
      <c r="B18" s="350">
        <v>5256</v>
      </c>
      <c r="C18" s="351">
        <v>4242</v>
      </c>
      <c r="D18" s="352">
        <v>0</v>
      </c>
      <c r="E18" s="351">
        <v>0</v>
      </c>
      <c r="F18" s="352">
        <f>SUM(B18:E18)</f>
        <v>9498</v>
      </c>
      <c r="G18" s="353">
        <f>F18/$F$9</f>
        <v>0.008495185793058418</v>
      </c>
      <c r="H18" s="350">
        <v>4688</v>
      </c>
      <c r="I18" s="351">
        <v>3494</v>
      </c>
      <c r="J18" s="352"/>
      <c r="K18" s="351"/>
      <c r="L18" s="352">
        <f>SUM(H18:K18)</f>
        <v>8182</v>
      </c>
      <c r="M18" s="354">
        <f>IF(ISERROR(F18/L18-1),"         /0",(F18/L18-1))</f>
        <v>0.1608408702028843</v>
      </c>
      <c r="N18" s="350">
        <v>5256</v>
      </c>
      <c r="O18" s="351">
        <v>4242</v>
      </c>
      <c r="P18" s="352"/>
      <c r="Q18" s="351"/>
      <c r="R18" s="352">
        <f>SUM(N18:Q18)</f>
        <v>9498</v>
      </c>
      <c r="S18" s="353">
        <f>R18/$R$9</f>
        <v>0.008495185793058418</v>
      </c>
      <c r="T18" s="350">
        <v>4688</v>
      </c>
      <c r="U18" s="351">
        <v>3494</v>
      </c>
      <c r="V18" s="352"/>
      <c r="W18" s="351"/>
      <c r="X18" s="352">
        <f>SUM(T18:W18)</f>
        <v>8182</v>
      </c>
      <c r="Y18" s="355">
        <f>IF(ISERROR(R18/X18-1),"         /0",IF(R18/X18&gt;5,"  *  ",(R18/X18-1)))</f>
        <v>0.1608408702028843</v>
      </c>
    </row>
    <row r="19" spans="1:25" ht="19.5" customHeight="1">
      <c r="A19" s="349" t="s">
        <v>200</v>
      </c>
      <c r="B19" s="350">
        <v>4460</v>
      </c>
      <c r="C19" s="351">
        <v>4474</v>
      </c>
      <c r="D19" s="352">
        <v>0</v>
      </c>
      <c r="E19" s="351">
        <v>0</v>
      </c>
      <c r="F19" s="352">
        <f>SUM(B19:E19)</f>
        <v>8934</v>
      </c>
      <c r="G19" s="353">
        <f>F19/$F$9</f>
        <v>0.007990733825561583</v>
      </c>
      <c r="H19" s="350">
        <v>2720</v>
      </c>
      <c r="I19" s="351">
        <v>2468</v>
      </c>
      <c r="J19" s="352"/>
      <c r="K19" s="351"/>
      <c r="L19" s="352">
        <f>SUM(H19:K19)</f>
        <v>5188</v>
      </c>
      <c r="M19" s="354">
        <f>IF(ISERROR(F19/L19-1),"         /0",(F19/L19-1))</f>
        <v>0.7220508866615265</v>
      </c>
      <c r="N19" s="350">
        <v>4460</v>
      </c>
      <c r="O19" s="351">
        <v>4474</v>
      </c>
      <c r="P19" s="352">
        <v>0</v>
      </c>
      <c r="Q19" s="351">
        <v>0</v>
      </c>
      <c r="R19" s="352">
        <f>SUM(N19:Q19)</f>
        <v>8934</v>
      </c>
      <c r="S19" s="353">
        <f>R19/$R$9</f>
        <v>0.007990733825561583</v>
      </c>
      <c r="T19" s="350">
        <v>2720</v>
      </c>
      <c r="U19" s="351">
        <v>2468</v>
      </c>
      <c r="V19" s="352"/>
      <c r="W19" s="351"/>
      <c r="X19" s="352">
        <f>SUM(T19:W19)</f>
        <v>5188</v>
      </c>
      <c r="Y19" s="355">
        <f>IF(ISERROR(R19/X19-1),"         /0",IF(R19/X19&gt;5,"  *  ",(R19/X19-1)))</f>
        <v>0.7220508866615265</v>
      </c>
    </row>
    <row r="20" spans="1:25" ht="19.5" customHeight="1">
      <c r="A20" s="349" t="s">
        <v>160</v>
      </c>
      <c r="B20" s="350">
        <v>3870</v>
      </c>
      <c r="C20" s="351">
        <v>3697</v>
      </c>
      <c r="D20" s="352">
        <v>0</v>
      </c>
      <c r="E20" s="351">
        <v>0</v>
      </c>
      <c r="F20" s="352">
        <f>SUM(B20:E20)</f>
        <v>7567</v>
      </c>
      <c r="G20" s="353">
        <f>F20/$F$9</f>
        <v>0.006768063897249216</v>
      </c>
      <c r="H20" s="350">
        <v>6461</v>
      </c>
      <c r="I20" s="351">
        <v>5854</v>
      </c>
      <c r="J20" s="352"/>
      <c r="K20" s="351"/>
      <c r="L20" s="352">
        <f>SUM(H20:K20)</f>
        <v>12315</v>
      </c>
      <c r="M20" s="354">
        <f>IF(ISERROR(F20/L20-1),"         /0",(F20/L20-1))</f>
        <v>-0.38554608201380436</v>
      </c>
      <c r="N20" s="350">
        <v>3870</v>
      </c>
      <c r="O20" s="351">
        <v>3697</v>
      </c>
      <c r="P20" s="352"/>
      <c r="Q20" s="351"/>
      <c r="R20" s="352">
        <f>SUM(N20:Q20)</f>
        <v>7567</v>
      </c>
      <c r="S20" s="353">
        <f>R20/$R$9</f>
        <v>0.006768063897249216</v>
      </c>
      <c r="T20" s="350">
        <v>6461</v>
      </c>
      <c r="U20" s="351">
        <v>5854</v>
      </c>
      <c r="V20" s="352"/>
      <c r="W20" s="351"/>
      <c r="X20" s="352">
        <f>SUM(T20:W20)</f>
        <v>12315</v>
      </c>
      <c r="Y20" s="355">
        <f>IF(ISERROR(R20/X20-1),"         /0",IF(R20/X20&gt;5,"  *  ",(R20/X20-1)))</f>
        <v>-0.38554608201380436</v>
      </c>
    </row>
    <row r="21" spans="1:25" ht="19.5" customHeight="1">
      <c r="A21" s="349" t="s">
        <v>192</v>
      </c>
      <c r="B21" s="350">
        <v>3171</v>
      </c>
      <c r="C21" s="351">
        <v>2401</v>
      </c>
      <c r="D21" s="352">
        <v>0</v>
      </c>
      <c r="E21" s="351">
        <v>0</v>
      </c>
      <c r="F21" s="352">
        <f>SUM(B21:E21)</f>
        <v>5572</v>
      </c>
      <c r="G21" s="353">
        <f>F21/$F$9</f>
        <v>0.004983699224986472</v>
      </c>
      <c r="H21" s="350">
        <v>2985</v>
      </c>
      <c r="I21" s="351">
        <v>1580</v>
      </c>
      <c r="J21" s="352"/>
      <c r="K21" s="351"/>
      <c r="L21" s="352">
        <f>SUM(H21:K21)</f>
        <v>4565</v>
      </c>
      <c r="M21" s="354">
        <f>IF(ISERROR(F21/L21-1),"         /0",(F21/L21-1))</f>
        <v>0.22059145673603497</v>
      </c>
      <c r="N21" s="350">
        <v>3171</v>
      </c>
      <c r="O21" s="351">
        <v>2401</v>
      </c>
      <c r="P21" s="352"/>
      <c r="Q21" s="351"/>
      <c r="R21" s="352">
        <f>SUM(N21:Q21)</f>
        <v>5572</v>
      </c>
      <c r="S21" s="353">
        <f>R21/$R$9</f>
        <v>0.004983699224986472</v>
      </c>
      <c r="T21" s="350">
        <v>2985</v>
      </c>
      <c r="U21" s="351">
        <v>1580</v>
      </c>
      <c r="V21" s="352"/>
      <c r="W21" s="351"/>
      <c r="X21" s="352">
        <f>SUM(T21:W21)</f>
        <v>4565</v>
      </c>
      <c r="Y21" s="355">
        <f>IF(ISERROR(R21/X21-1),"         /0",IF(R21/X21&gt;5,"  *  ",(R21/X21-1)))</f>
        <v>0.22059145673603497</v>
      </c>
    </row>
    <row r="22" spans="1:25" ht="19.5" customHeight="1">
      <c r="A22" s="349" t="s">
        <v>191</v>
      </c>
      <c r="B22" s="350">
        <v>2186</v>
      </c>
      <c r="C22" s="351">
        <v>2158</v>
      </c>
      <c r="D22" s="352">
        <v>0</v>
      </c>
      <c r="E22" s="351">
        <v>0</v>
      </c>
      <c r="F22" s="352">
        <f t="shared" si="0"/>
        <v>4344</v>
      </c>
      <c r="G22" s="353">
        <f t="shared" si="1"/>
        <v>0.003885353451784141</v>
      </c>
      <c r="H22" s="350">
        <v>1522</v>
      </c>
      <c r="I22" s="351">
        <v>1481</v>
      </c>
      <c r="J22" s="352"/>
      <c r="K22" s="351"/>
      <c r="L22" s="352">
        <f t="shared" si="2"/>
        <v>3003</v>
      </c>
      <c r="M22" s="354">
        <f t="shared" si="3"/>
        <v>0.44655344655344664</v>
      </c>
      <c r="N22" s="350">
        <v>2186</v>
      </c>
      <c r="O22" s="351">
        <v>2158</v>
      </c>
      <c r="P22" s="352"/>
      <c r="Q22" s="351"/>
      <c r="R22" s="352">
        <f t="shared" si="4"/>
        <v>4344</v>
      </c>
      <c r="S22" s="353">
        <f t="shared" si="5"/>
        <v>0.003885353451784141</v>
      </c>
      <c r="T22" s="350">
        <v>1522</v>
      </c>
      <c r="U22" s="351">
        <v>1481</v>
      </c>
      <c r="V22" s="352"/>
      <c r="W22" s="351"/>
      <c r="X22" s="352">
        <f t="shared" si="6"/>
        <v>3003</v>
      </c>
      <c r="Y22" s="355">
        <f t="shared" si="7"/>
        <v>0.44655344655344664</v>
      </c>
    </row>
    <row r="23" spans="1:25" ht="19.5" customHeight="1">
      <c r="A23" s="349" t="s">
        <v>183</v>
      </c>
      <c r="B23" s="350">
        <v>1877</v>
      </c>
      <c r="C23" s="351">
        <v>1878</v>
      </c>
      <c r="D23" s="352">
        <v>0</v>
      </c>
      <c r="E23" s="351">
        <v>0</v>
      </c>
      <c r="F23" s="352">
        <f>SUM(B23:E23)</f>
        <v>3755</v>
      </c>
      <c r="G23" s="353">
        <f>F23/$F$9</f>
        <v>0.00335854102473514</v>
      </c>
      <c r="H23" s="350">
        <v>1</v>
      </c>
      <c r="I23" s="351">
        <v>1</v>
      </c>
      <c r="J23" s="352"/>
      <c r="K23" s="351"/>
      <c r="L23" s="352">
        <f>SUM(H23:K23)</f>
        <v>2</v>
      </c>
      <c r="M23" s="354" t="s">
        <v>45</v>
      </c>
      <c r="N23" s="350">
        <v>1877</v>
      </c>
      <c r="O23" s="351">
        <v>1878</v>
      </c>
      <c r="P23" s="352"/>
      <c r="Q23" s="351"/>
      <c r="R23" s="352">
        <f>SUM(N23:Q23)</f>
        <v>3755</v>
      </c>
      <c r="S23" s="353">
        <f>R23/$R$9</f>
        <v>0.00335854102473514</v>
      </c>
      <c r="T23" s="350">
        <v>1</v>
      </c>
      <c r="U23" s="351">
        <v>1</v>
      </c>
      <c r="V23" s="352"/>
      <c r="W23" s="351"/>
      <c r="X23" s="352">
        <f>SUM(T23:W23)</f>
        <v>2</v>
      </c>
      <c r="Y23" s="355" t="str">
        <f>IF(ISERROR(R23/X23-1),"         /0",IF(R23/X23&gt;5,"  *  ",(R23/X23-1)))</f>
        <v>  *  </v>
      </c>
    </row>
    <row r="24" spans="1:25" ht="19.5" customHeight="1">
      <c r="A24" s="349" t="s">
        <v>190</v>
      </c>
      <c r="B24" s="350">
        <v>254</v>
      </c>
      <c r="C24" s="351">
        <v>247</v>
      </c>
      <c r="D24" s="352">
        <v>0</v>
      </c>
      <c r="E24" s="351">
        <v>0</v>
      </c>
      <c r="F24" s="352">
        <f t="shared" si="0"/>
        <v>501</v>
      </c>
      <c r="G24" s="353">
        <f t="shared" si="1"/>
        <v>0.0004481036094253809</v>
      </c>
      <c r="H24" s="350">
        <v>116</v>
      </c>
      <c r="I24" s="351">
        <v>25</v>
      </c>
      <c r="J24" s="352"/>
      <c r="K24" s="351"/>
      <c r="L24" s="352">
        <f t="shared" si="2"/>
        <v>141</v>
      </c>
      <c r="M24" s="354">
        <f t="shared" si="3"/>
        <v>2.5531914893617023</v>
      </c>
      <c r="N24" s="350">
        <v>254</v>
      </c>
      <c r="O24" s="351">
        <v>247</v>
      </c>
      <c r="P24" s="352"/>
      <c r="Q24" s="351"/>
      <c r="R24" s="352">
        <f t="shared" si="4"/>
        <v>501</v>
      </c>
      <c r="S24" s="353">
        <f t="shared" si="5"/>
        <v>0.0004481036094253809</v>
      </c>
      <c r="T24" s="350">
        <v>116</v>
      </c>
      <c r="U24" s="351">
        <v>25</v>
      </c>
      <c r="V24" s="352"/>
      <c r="W24" s="351"/>
      <c r="X24" s="352">
        <f t="shared" si="6"/>
        <v>141</v>
      </c>
      <c r="Y24" s="355">
        <f t="shared" si="7"/>
        <v>2.5531914893617023</v>
      </c>
    </row>
    <row r="25" spans="1:25" ht="19.5" customHeight="1" thickBot="1">
      <c r="A25" s="349" t="s">
        <v>174</v>
      </c>
      <c r="B25" s="350">
        <v>150</v>
      </c>
      <c r="C25" s="351">
        <v>150</v>
      </c>
      <c r="D25" s="352">
        <v>8</v>
      </c>
      <c r="E25" s="351">
        <v>14</v>
      </c>
      <c r="F25" s="352">
        <f t="shared" si="0"/>
        <v>322</v>
      </c>
      <c r="G25" s="353">
        <f t="shared" si="1"/>
        <v>0.00028800271903188155</v>
      </c>
      <c r="H25" s="350">
        <v>139</v>
      </c>
      <c r="I25" s="351">
        <v>273</v>
      </c>
      <c r="J25" s="352">
        <v>0</v>
      </c>
      <c r="K25" s="351">
        <v>3</v>
      </c>
      <c r="L25" s="352">
        <f t="shared" si="2"/>
        <v>415</v>
      </c>
      <c r="M25" s="354">
        <f t="shared" si="3"/>
        <v>-0.2240963855421687</v>
      </c>
      <c r="N25" s="350">
        <v>150</v>
      </c>
      <c r="O25" s="351">
        <v>150</v>
      </c>
      <c r="P25" s="352">
        <v>8</v>
      </c>
      <c r="Q25" s="351">
        <v>14</v>
      </c>
      <c r="R25" s="352">
        <f t="shared" si="4"/>
        <v>322</v>
      </c>
      <c r="S25" s="353">
        <f t="shared" si="5"/>
        <v>0.00028800271903188155</v>
      </c>
      <c r="T25" s="350">
        <v>139</v>
      </c>
      <c r="U25" s="351">
        <v>273</v>
      </c>
      <c r="V25" s="352">
        <v>0</v>
      </c>
      <c r="W25" s="351">
        <v>3</v>
      </c>
      <c r="X25" s="352">
        <f t="shared" si="6"/>
        <v>415</v>
      </c>
      <c r="Y25" s="355">
        <f t="shared" si="7"/>
        <v>-0.2240963855421687</v>
      </c>
    </row>
    <row r="26" spans="1:25" s="174" customFormat="1" ht="19.5" customHeight="1">
      <c r="A26" s="183" t="s">
        <v>55</v>
      </c>
      <c r="B26" s="180">
        <f>SUM(B27:B42)</f>
        <v>133901</v>
      </c>
      <c r="C26" s="179">
        <f>SUM(C27:C42)</f>
        <v>140157</v>
      </c>
      <c r="D26" s="178">
        <f>SUM(D27:D42)</f>
        <v>1221</v>
      </c>
      <c r="E26" s="179">
        <f>SUM(E27:E42)</f>
        <v>1448</v>
      </c>
      <c r="F26" s="178">
        <f t="shared" si="0"/>
        <v>276727</v>
      </c>
      <c r="G26" s="181">
        <f t="shared" si="1"/>
        <v>0.2475097156196754</v>
      </c>
      <c r="H26" s="180">
        <f>SUM(H27:H42)</f>
        <v>123144</v>
      </c>
      <c r="I26" s="179">
        <f>SUM(I27:I42)</f>
        <v>124925</v>
      </c>
      <c r="J26" s="178">
        <f>SUM(J27:J42)</f>
        <v>2931</v>
      </c>
      <c r="K26" s="179">
        <f>SUM(K27:K42)</f>
        <v>1915</v>
      </c>
      <c r="L26" s="178">
        <f t="shared" si="2"/>
        <v>252915</v>
      </c>
      <c r="M26" s="182">
        <f t="shared" si="3"/>
        <v>0.09415020856809608</v>
      </c>
      <c r="N26" s="180">
        <f>SUM(N27:N42)</f>
        <v>133901</v>
      </c>
      <c r="O26" s="179">
        <f>SUM(O27:O42)</f>
        <v>140157</v>
      </c>
      <c r="P26" s="178">
        <f>SUM(P27:P42)</f>
        <v>1221</v>
      </c>
      <c r="Q26" s="179">
        <f>SUM(Q27:Q42)</f>
        <v>1448</v>
      </c>
      <c r="R26" s="178">
        <f t="shared" si="4"/>
        <v>276727</v>
      </c>
      <c r="S26" s="181">
        <f t="shared" si="5"/>
        <v>0.2475097156196754</v>
      </c>
      <c r="T26" s="180">
        <f>SUM(T27:T42)</f>
        <v>123144</v>
      </c>
      <c r="U26" s="179">
        <f>SUM(U27:U42)</f>
        <v>124925</v>
      </c>
      <c r="V26" s="178">
        <f>SUM(V27:V42)</f>
        <v>2931</v>
      </c>
      <c r="W26" s="179">
        <f>SUM(W27:W42)</f>
        <v>1915</v>
      </c>
      <c r="X26" s="178">
        <f t="shared" si="6"/>
        <v>252915</v>
      </c>
      <c r="Y26" s="175">
        <f t="shared" si="7"/>
        <v>0.09415020856809608</v>
      </c>
    </row>
    <row r="27" spans="1:25" ht="19.5" customHeight="1">
      <c r="A27" s="342" t="s">
        <v>159</v>
      </c>
      <c r="B27" s="343">
        <v>42725</v>
      </c>
      <c r="C27" s="344">
        <v>43939</v>
      </c>
      <c r="D27" s="345">
        <v>127</v>
      </c>
      <c r="E27" s="344">
        <v>146</v>
      </c>
      <c r="F27" s="345">
        <f t="shared" si="0"/>
        <v>86937</v>
      </c>
      <c r="G27" s="346">
        <f t="shared" si="1"/>
        <v>0.07775805088346176</v>
      </c>
      <c r="H27" s="343">
        <v>33210</v>
      </c>
      <c r="I27" s="344">
        <v>33178</v>
      </c>
      <c r="J27" s="345">
        <v>287</v>
      </c>
      <c r="K27" s="344">
        <v>108</v>
      </c>
      <c r="L27" s="345">
        <f t="shared" si="2"/>
        <v>66783</v>
      </c>
      <c r="M27" s="347">
        <f t="shared" si="3"/>
        <v>0.301783387987961</v>
      </c>
      <c r="N27" s="343">
        <v>42725</v>
      </c>
      <c r="O27" s="344">
        <v>43939</v>
      </c>
      <c r="P27" s="345">
        <v>127</v>
      </c>
      <c r="Q27" s="344">
        <v>146</v>
      </c>
      <c r="R27" s="345">
        <f t="shared" si="4"/>
        <v>86937</v>
      </c>
      <c r="S27" s="346">
        <f t="shared" si="5"/>
        <v>0.07775805088346176</v>
      </c>
      <c r="T27" s="343">
        <v>33210</v>
      </c>
      <c r="U27" s="344">
        <v>33178</v>
      </c>
      <c r="V27" s="345">
        <v>287</v>
      </c>
      <c r="W27" s="344">
        <v>108</v>
      </c>
      <c r="X27" s="345">
        <f t="shared" si="6"/>
        <v>66783</v>
      </c>
      <c r="Y27" s="348">
        <f t="shared" si="7"/>
        <v>0.301783387987961</v>
      </c>
    </row>
    <row r="28" spans="1:25" ht="19.5" customHeight="1">
      <c r="A28" s="349" t="s">
        <v>180</v>
      </c>
      <c r="B28" s="350">
        <v>17764</v>
      </c>
      <c r="C28" s="351">
        <v>20236</v>
      </c>
      <c r="D28" s="352">
        <v>0</v>
      </c>
      <c r="E28" s="351">
        <v>0</v>
      </c>
      <c r="F28" s="352">
        <f t="shared" si="0"/>
        <v>38000</v>
      </c>
      <c r="G28" s="353">
        <f t="shared" si="1"/>
        <v>0.03398789851929037</v>
      </c>
      <c r="H28" s="350">
        <v>17377</v>
      </c>
      <c r="I28" s="351">
        <v>17086</v>
      </c>
      <c r="J28" s="352"/>
      <c r="K28" s="351"/>
      <c r="L28" s="352">
        <f t="shared" si="2"/>
        <v>34463</v>
      </c>
      <c r="M28" s="354">
        <f t="shared" si="3"/>
        <v>0.10263180802599892</v>
      </c>
      <c r="N28" s="350">
        <v>17764</v>
      </c>
      <c r="O28" s="351">
        <v>20236</v>
      </c>
      <c r="P28" s="352"/>
      <c r="Q28" s="351"/>
      <c r="R28" s="352">
        <f t="shared" si="4"/>
        <v>38000</v>
      </c>
      <c r="S28" s="353">
        <f t="shared" si="5"/>
        <v>0.03398789851929037</v>
      </c>
      <c r="T28" s="350">
        <v>17377</v>
      </c>
      <c r="U28" s="351">
        <v>17086</v>
      </c>
      <c r="V28" s="352"/>
      <c r="W28" s="351"/>
      <c r="X28" s="352">
        <f t="shared" si="6"/>
        <v>34463</v>
      </c>
      <c r="Y28" s="355">
        <f t="shared" si="7"/>
        <v>0.10263180802599892</v>
      </c>
    </row>
    <row r="29" spans="1:25" ht="19.5" customHeight="1">
      <c r="A29" s="349" t="s">
        <v>184</v>
      </c>
      <c r="B29" s="350">
        <v>13316</v>
      </c>
      <c r="C29" s="351">
        <v>14258</v>
      </c>
      <c r="D29" s="352">
        <v>0</v>
      </c>
      <c r="E29" s="351">
        <v>0</v>
      </c>
      <c r="F29" s="352">
        <f t="shared" si="0"/>
        <v>27574</v>
      </c>
      <c r="G29" s="353">
        <f t="shared" si="1"/>
        <v>0.024662692467655595</v>
      </c>
      <c r="H29" s="350">
        <v>20095</v>
      </c>
      <c r="I29" s="351">
        <v>20982</v>
      </c>
      <c r="J29" s="352"/>
      <c r="K29" s="351"/>
      <c r="L29" s="352">
        <f t="shared" si="2"/>
        <v>41077</v>
      </c>
      <c r="M29" s="354">
        <f t="shared" si="3"/>
        <v>-0.3287241035129148</v>
      </c>
      <c r="N29" s="350">
        <v>13316</v>
      </c>
      <c r="O29" s="351">
        <v>14258</v>
      </c>
      <c r="P29" s="352"/>
      <c r="Q29" s="351"/>
      <c r="R29" s="352">
        <f t="shared" si="4"/>
        <v>27574</v>
      </c>
      <c r="S29" s="353">
        <f t="shared" si="5"/>
        <v>0.024662692467655595</v>
      </c>
      <c r="T29" s="350">
        <v>20095</v>
      </c>
      <c r="U29" s="351">
        <v>20982</v>
      </c>
      <c r="V29" s="352"/>
      <c r="W29" s="351"/>
      <c r="X29" s="352">
        <f t="shared" si="6"/>
        <v>41077</v>
      </c>
      <c r="Y29" s="355">
        <f t="shared" si="7"/>
        <v>-0.3287241035129148</v>
      </c>
    </row>
    <row r="30" spans="1:25" ht="19.5" customHeight="1">
      <c r="A30" s="349" t="s">
        <v>183</v>
      </c>
      <c r="B30" s="350">
        <v>12585</v>
      </c>
      <c r="C30" s="351">
        <v>13492</v>
      </c>
      <c r="D30" s="352">
        <v>0</v>
      </c>
      <c r="E30" s="351">
        <v>0</v>
      </c>
      <c r="F30" s="352">
        <f>SUM(B30:E30)</f>
        <v>26077</v>
      </c>
      <c r="G30" s="353">
        <f>F30/$F$9</f>
        <v>0.02332374814967197</v>
      </c>
      <c r="H30" s="350">
        <v>12675</v>
      </c>
      <c r="I30" s="351">
        <v>12654</v>
      </c>
      <c r="J30" s="352"/>
      <c r="K30" s="351"/>
      <c r="L30" s="352">
        <f>SUM(H30:K30)</f>
        <v>25329</v>
      </c>
      <c r="M30" s="354">
        <f>IF(ISERROR(F30/L30-1),"         /0",(F30/L30-1))</f>
        <v>0.029531367207548564</v>
      </c>
      <c r="N30" s="350">
        <v>12585</v>
      </c>
      <c r="O30" s="351">
        <v>13492</v>
      </c>
      <c r="P30" s="352"/>
      <c r="Q30" s="351"/>
      <c r="R30" s="352">
        <f>SUM(N30:Q30)</f>
        <v>26077</v>
      </c>
      <c r="S30" s="353">
        <f>R30/$R$9</f>
        <v>0.02332374814967197</v>
      </c>
      <c r="T30" s="350">
        <v>12675</v>
      </c>
      <c r="U30" s="351">
        <v>12654</v>
      </c>
      <c r="V30" s="352"/>
      <c r="W30" s="351"/>
      <c r="X30" s="352">
        <f>SUM(T30:W30)</f>
        <v>25329</v>
      </c>
      <c r="Y30" s="355">
        <f>IF(ISERROR(R30/X30-1),"         /0",IF(R30/X30&gt;5,"  *  ",(R30/X30-1)))</f>
        <v>0.029531367207548564</v>
      </c>
    </row>
    <row r="31" spans="1:25" ht="19.5" customHeight="1">
      <c r="A31" s="349" t="s">
        <v>189</v>
      </c>
      <c r="B31" s="350">
        <v>11805</v>
      </c>
      <c r="C31" s="351">
        <v>11763</v>
      </c>
      <c r="D31" s="352">
        <v>0</v>
      </c>
      <c r="E31" s="351">
        <v>0</v>
      </c>
      <c r="F31" s="352">
        <f t="shared" si="0"/>
        <v>23568</v>
      </c>
      <c r="G31" s="353">
        <f t="shared" si="1"/>
        <v>0.021079652429016722</v>
      </c>
      <c r="H31" s="350"/>
      <c r="I31" s="351"/>
      <c r="J31" s="352"/>
      <c r="K31" s="351"/>
      <c r="L31" s="352">
        <f t="shared" si="2"/>
        <v>0</v>
      </c>
      <c r="M31" s="354" t="str">
        <f t="shared" si="3"/>
        <v>         /0</v>
      </c>
      <c r="N31" s="350">
        <v>11805</v>
      </c>
      <c r="O31" s="351">
        <v>11763</v>
      </c>
      <c r="P31" s="352"/>
      <c r="Q31" s="351"/>
      <c r="R31" s="352">
        <f t="shared" si="4"/>
        <v>23568</v>
      </c>
      <c r="S31" s="353">
        <f t="shared" si="5"/>
        <v>0.021079652429016722</v>
      </c>
      <c r="T31" s="350"/>
      <c r="U31" s="351"/>
      <c r="V31" s="352"/>
      <c r="W31" s="351"/>
      <c r="X31" s="352">
        <f t="shared" si="6"/>
        <v>0</v>
      </c>
      <c r="Y31" s="355" t="str">
        <f t="shared" si="7"/>
        <v>         /0</v>
      </c>
    </row>
    <row r="32" spans="1:25" ht="19.5" customHeight="1">
      <c r="A32" s="349" t="s">
        <v>197</v>
      </c>
      <c r="B32" s="350">
        <v>6404</v>
      </c>
      <c r="C32" s="351">
        <v>6593</v>
      </c>
      <c r="D32" s="352">
        <v>0</v>
      </c>
      <c r="E32" s="351">
        <v>0</v>
      </c>
      <c r="F32" s="352">
        <f aca="true" t="shared" si="8" ref="F32:F38">SUM(B32:E32)</f>
        <v>12997</v>
      </c>
      <c r="G32" s="353">
        <f aca="true" t="shared" si="9" ref="G32:G38">F32/$F$9</f>
        <v>0.011624755711979393</v>
      </c>
      <c r="H32" s="350">
        <v>10864</v>
      </c>
      <c r="I32" s="351">
        <v>11201</v>
      </c>
      <c r="J32" s="352"/>
      <c r="K32" s="351"/>
      <c r="L32" s="352">
        <f aca="true" t="shared" si="10" ref="L32:L38">SUM(H32:K32)</f>
        <v>22065</v>
      </c>
      <c r="M32" s="354">
        <f aca="true" t="shared" si="11" ref="M32:M38">IF(ISERROR(F32/L32-1),"         /0",(F32/L32-1))</f>
        <v>-0.4109675957398595</v>
      </c>
      <c r="N32" s="350">
        <v>6404</v>
      </c>
      <c r="O32" s="351">
        <v>6593</v>
      </c>
      <c r="P32" s="352"/>
      <c r="Q32" s="351"/>
      <c r="R32" s="352">
        <f aca="true" t="shared" si="12" ref="R32:R38">SUM(N32:Q32)</f>
        <v>12997</v>
      </c>
      <c r="S32" s="353">
        <f aca="true" t="shared" si="13" ref="S32:S38">R32/$R$9</f>
        <v>0.011624755711979393</v>
      </c>
      <c r="T32" s="350">
        <v>10864</v>
      </c>
      <c r="U32" s="351">
        <v>11201</v>
      </c>
      <c r="V32" s="352"/>
      <c r="W32" s="351"/>
      <c r="X32" s="352">
        <f aca="true" t="shared" si="14" ref="X32:X38">SUM(T32:W32)</f>
        <v>22065</v>
      </c>
      <c r="Y32" s="355">
        <f aca="true" t="shared" si="15" ref="Y32:Y38">IF(ISERROR(R32/X32-1),"         /0",IF(R32/X32&gt;5,"  *  ",(R32/X32-1)))</f>
        <v>-0.4109675957398595</v>
      </c>
    </row>
    <row r="33" spans="1:25" ht="19.5" customHeight="1">
      <c r="A33" s="349" t="s">
        <v>198</v>
      </c>
      <c r="B33" s="350">
        <v>5270</v>
      </c>
      <c r="C33" s="351">
        <v>4275</v>
      </c>
      <c r="D33" s="352">
        <v>1076</v>
      </c>
      <c r="E33" s="351">
        <v>1287</v>
      </c>
      <c r="F33" s="352">
        <f t="shared" si="8"/>
        <v>11908</v>
      </c>
      <c r="G33" s="353">
        <f t="shared" si="9"/>
        <v>0.010650734093887098</v>
      </c>
      <c r="H33" s="350">
        <v>4250</v>
      </c>
      <c r="I33" s="351">
        <v>3458</v>
      </c>
      <c r="J33" s="352"/>
      <c r="K33" s="351"/>
      <c r="L33" s="352">
        <f t="shared" si="10"/>
        <v>7708</v>
      </c>
      <c r="M33" s="354">
        <f t="shared" si="11"/>
        <v>0.5448884276076804</v>
      </c>
      <c r="N33" s="350">
        <v>5270</v>
      </c>
      <c r="O33" s="351">
        <v>4275</v>
      </c>
      <c r="P33" s="352">
        <v>1076</v>
      </c>
      <c r="Q33" s="351">
        <v>1287</v>
      </c>
      <c r="R33" s="352">
        <f t="shared" si="12"/>
        <v>11908</v>
      </c>
      <c r="S33" s="353">
        <f t="shared" si="13"/>
        <v>0.010650734093887098</v>
      </c>
      <c r="T33" s="350">
        <v>4250</v>
      </c>
      <c r="U33" s="351">
        <v>3458</v>
      </c>
      <c r="V33" s="352"/>
      <c r="W33" s="351"/>
      <c r="X33" s="352">
        <f t="shared" si="14"/>
        <v>7708</v>
      </c>
      <c r="Y33" s="355">
        <f t="shared" si="15"/>
        <v>0.5448884276076804</v>
      </c>
    </row>
    <row r="34" spans="1:25" ht="19.5" customHeight="1">
      <c r="A34" s="349" t="s">
        <v>160</v>
      </c>
      <c r="B34" s="350">
        <v>5820</v>
      </c>
      <c r="C34" s="351">
        <v>5918</v>
      </c>
      <c r="D34" s="352">
        <v>0</v>
      </c>
      <c r="E34" s="351">
        <v>0</v>
      </c>
      <c r="F34" s="352">
        <f t="shared" si="8"/>
        <v>11738</v>
      </c>
      <c r="G34" s="353">
        <f t="shared" si="9"/>
        <v>0.010498682968932378</v>
      </c>
      <c r="H34" s="350">
        <v>5650</v>
      </c>
      <c r="I34" s="351">
        <v>6221</v>
      </c>
      <c r="J34" s="352"/>
      <c r="K34" s="351"/>
      <c r="L34" s="352">
        <f t="shared" si="10"/>
        <v>11871</v>
      </c>
      <c r="M34" s="354">
        <f t="shared" si="11"/>
        <v>-0.011203773902788261</v>
      </c>
      <c r="N34" s="350">
        <v>5820</v>
      </c>
      <c r="O34" s="351">
        <v>5918</v>
      </c>
      <c r="P34" s="352"/>
      <c r="Q34" s="351"/>
      <c r="R34" s="352">
        <f t="shared" si="12"/>
        <v>11738</v>
      </c>
      <c r="S34" s="353">
        <f t="shared" si="13"/>
        <v>0.010498682968932378</v>
      </c>
      <c r="T34" s="350">
        <v>5650</v>
      </c>
      <c r="U34" s="351">
        <v>6221</v>
      </c>
      <c r="V34" s="352"/>
      <c r="W34" s="351"/>
      <c r="X34" s="352">
        <f t="shared" si="14"/>
        <v>11871</v>
      </c>
      <c r="Y34" s="355">
        <f t="shared" si="15"/>
        <v>-0.011203773902788261</v>
      </c>
    </row>
    <row r="35" spans="1:25" ht="19.5" customHeight="1">
      <c r="A35" s="349" t="s">
        <v>161</v>
      </c>
      <c r="B35" s="350">
        <v>5675</v>
      </c>
      <c r="C35" s="351">
        <v>5388</v>
      </c>
      <c r="D35" s="352">
        <v>0</v>
      </c>
      <c r="E35" s="351">
        <v>0</v>
      </c>
      <c r="F35" s="352">
        <f t="shared" si="8"/>
        <v>11063</v>
      </c>
      <c r="G35" s="353">
        <f t="shared" si="9"/>
        <v>0.00989495056102393</v>
      </c>
      <c r="H35" s="350">
        <v>5542</v>
      </c>
      <c r="I35" s="351">
        <v>5880</v>
      </c>
      <c r="J35" s="352"/>
      <c r="K35" s="351"/>
      <c r="L35" s="352">
        <f t="shared" si="10"/>
        <v>11422</v>
      </c>
      <c r="M35" s="354">
        <f t="shared" si="11"/>
        <v>-0.031430572579233096</v>
      </c>
      <c r="N35" s="350">
        <v>5675</v>
      </c>
      <c r="O35" s="351">
        <v>5388</v>
      </c>
      <c r="P35" s="352"/>
      <c r="Q35" s="351"/>
      <c r="R35" s="352">
        <f t="shared" si="12"/>
        <v>11063</v>
      </c>
      <c r="S35" s="353">
        <f t="shared" si="13"/>
        <v>0.00989495056102393</v>
      </c>
      <c r="T35" s="350">
        <v>5542</v>
      </c>
      <c r="U35" s="351">
        <v>5880</v>
      </c>
      <c r="V35" s="352"/>
      <c r="W35" s="351"/>
      <c r="X35" s="352">
        <f t="shared" si="14"/>
        <v>11422</v>
      </c>
      <c r="Y35" s="355">
        <f t="shared" si="15"/>
        <v>-0.031430572579233096</v>
      </c>
    </row>
    <row r="36" spans="1:25" ht="19.5" customHeight="1">
      <c r="A36" s="349" t="s">
        <v>201</v>
      </c>
      <c r="B36" s="350">
        <v>4055</v>
      </c>
      <c r="C36" s="351">
        <v>4684</v>
      </c>
      <c r="D36" s="352">
        <v>0</v>
      </c>
      <c r="E36" s="351">
        <v>0</v>
      </c>
      <c r="F36" s="352">
        <f t="shared" si="8"/>
        <v>8739</v>
      </c>
      <c r="G36" s="353">
        <f t="shared" si="9"/>
        <v>0.007816322241054698</v>
      </c>
      <c r="H36" s="350">
        <v>4359</v>
      </c>
      <c r="I36" s="351">
        <v>4810</v>
      </c>
      <c r="J36" s="352"/>
      <c r="K36" s="351"/>
      <c r="L36" s="352">
        <f t="shared" si="10"/>
        <v>9169</v>
      </c>
      <c r="M36" s="354">
        <f t="shared" si="11"/>
        <v>-0.04689715345184864</v>
      </c>
      <c r="N36" s="350">
        <v>4055</v>
      </c>
      <c r="O36" s="351">
        <v>4684</v>
      </c>
      <c r="P36" s="352"/>
      <c r="Q36" s="351"/>
      <c r="R36" s="352">
        <f t="shared" si="12"/>
        <v>8739</v>
      </c>
      <c r="S36" s="353">
        <f t="shared" si="13"/>
        <v>0.007816322241054698</v>
      </c>
      <c r="T36" s="350">
        <v>4359</v>
      </c>
      <c r="U36" s="351">
        <v>4810</v>
      </c>
      <c r="V36" s="352"/>
      <c r="W36" s="351"/>
      <c r="X36" s="352">
        <f t="shared" si="14"/>
        <v>9169</v>
      </c>
      <c r="Y36" s="355">
        <f t="shared" si="15"/>
        <v>-0.04689715345184864</v>
      </c>
    </row>
    <row r="37" spans="1:25" ht="19.5" customHeight="1">
      <c r="A37" s="349" t="s">
        <v>204</v>
      </c>
      <c r="B37" s="350">
        <v>2762</v>
      </c>
      <c r="C37" s="351">
        <v>2684</v>
      </c>
      <c r="D37" s="352">
        <v>0</v>
      </c>
      <c r="E37" s="351">
        <v>0</v>
      </c>
      <c r="F37" s="352">
        <f t="shared" si="8"/>
        <v>5446</v>
      </c>
      <c r="G37" s="353">
        <f t="shared" si="9"/>
        <v>0.004871002508843562</v>
      </c>
      <c r="H37" s="350">
        <v>2846</v>
      </c>
      <c r="I37" s="351">
        <v>2683</v>
      </c>
      <c r="J37" s="352"/>
      <c r="K37" s="351"/>
      <c r="L37" s="352">
        <f t="shared" si="10"/>
        <v>5529</v>
      </c>
      <c r="M37" s="354">
        <f t="shared" si="11"/>
        <v>-0.01501175619461026</v>
      </c>
      <c r="N37" s="350">
        <v>2762</v>
      </c>
      <c r="O37" s="351">
        <v>2684</v>
      </c>
      <c r="P37" s="352"/>
      <c r="Q37" s="351"/>
      <c r="R37" s="352">
        <f t="shared" si="12"/>
        <v>5446</v>
      </c>
      <c r="S37" s="353">
        <f t="shared" si="13"/>
        <v>0.004871002508843562</v>
      </c>
      <c r="T37" s="350">
        <v>2846</v>
      </c>
      <c r="U37" s="351">
        <v>2683</v>
      </c>
      <c r="V37" s="352"/>
      <c r="W37" s="351"/>
      <c r="X37" s="352">
        <f t="shared" si="14"/>
        <v>5529</v>
      </c>
      <c r="Y37" s="355">
        <f t="shared" si="15"/>
        <v>-0.01501175619461026</v>
      </c>
    </row>
    <row r="38" spans="1:25" ht="19.5" customHeight="1">
      <c r="A38" s="349" t="s">
        <v>191</v>
      </c>
      <c r="B38" s="350">
        <v>1897</v>
      </c>
      <c r="C38" s="351">
        <v>2685</v>
      </c>
      <c r="D38" s="352">
        <v>0</v>
      </c>
      <c r="E38" s="351">
        <v>0</v>
      </c>
      <c r="F38" s="352">
        <f t="shared" si="8"/>
        <v>4582</v>
      </c>
      <c r="G38" s="353">
        <f t="shared" si="9"/>
        <v>0.004098225026720749</v>
      </c>
      <c r="H38" s="350">
        <v>1541</v>
      </c>
      <c r="I38" s="351">
        <v>2617</v>
      </c>
      <c r="J38" s="352"/>
      <c r="K38" s="351"/>
      <c r="L38" s="352">
        <f t="shared" si="10"/>
        <v>4158</v>
      </c>
      <c r="M38" s="354">
        <f t="shared" si="11"/>
        <v>0.10197210197210205</v>
      </c>
      <c r="N38" s="350">
        <v>1897</v>
      </c>
      <c r="O38" s="351">
        <v>2685</v>
      </c>
      <c r="P38" s="352"/>
      <c r="Q38" s="351"/>
      <c r="R38" s="352">
        <f t="shared" si="12"/>
        <v>4582</v>
      </c>
      <c r="S38" s="353">
        <f t="shared" si="13"/>
        <v>0.004098225026720749</v>
      </c>
      <c r="T38" s="350">
        <v>1541</v>
      </c>
      <c r="U38" s="351">
        <v>2617</v>
      </c>
      <c r="V38" s="352"/>
      <c r="W38" s="351"/>
      <c r="X38" s="352">
        <f t="shared" si="14"/>
        <v>4158</v>
      </c>
      <c r="Y38" s="355">
        <f t="shared" si="15"/>
        <v>0.10197210197210205</v>
      </c>
    </row>
    <row r="39" spans="1:25" ht="19.5" customHeight="1">
      <c r="A39" s="349" t="s">
        <v>205</v>
      </c>
      <c r="B39" s="350">
        <v>1691</v>
      </c>
      <c r="C39" s="351">
        <v>2229</v>
      </c>
      <c r="D39" s="352">
        <v>0</v>
      </c>
      <c r="E39" s="351">
        <v>0</v>
      </c>
      <c r="F39" s="352">
        <f t="shared" si="0"/>
        <v>3920</v>
      </c>
      <c r="G39" s="353">
        <f t="shared" si="1"/>
        <v>0.0035061200577794277</v>
      </c>
      <c r="H39" s="350">
        <v>1321</v>
      </c>
      <c r="I39" s="351">
        <v>1670</v>
      </c>
      <c r="J39" s="352"/>
      <c r="K39" s="351"/>
      <c r="L39" s="352">
        <f t="shared" si="2"/>
        <v>2991</v>
      </c>
      <c r="M39" s="354">
        <f t="shared" si="3"/>
        <v>0.31059846205282504</v>
      </c>
      <c r="N39" s="350">
        <v>1691</v>
      </c>
      <c r="O39" s="351">
        <v>2229</v>
      </c>
      <c r="P39" s="352"/>
      <c r="Q39" s="351"/>
      <c r="R39" s="352">
        <f t="shared" si="4"/>
        <v>3920</v>
      </c>
      <c r="S39" s="353">
        <f t="shared" si="5"/>
        <v>0.0035061200577794277</v>
      </c>
      <c r="T39" s="350">
        <v>1321</v>
      </c>
      <c r="U39" s="351">
        <v>1670</v>
      </c>
      <c r="V39" s="352"/>
      <c r="W39" s="351"/>
      <c r="X39" s="352">
        <f t="shared" si="6"/>
        <v>2991</v>
      </c>
      <c r="Y39" s="355">
        <f t="shared" si="7"/>
        <v>0.31059846205282504</v>
      </c>
    </row>
    <row r="40" spans="1:25" ht="19.5" customHeight="1">
      <c r="A40" s="349" t="s">
        <v>164</v>
      </c>
      <c r="B40" s="350">
        <v>1558</v>
      </c>
      <c r="C40" s="351">
        <v>1538</v>
      </c>
      <c r="D40" s="352">
        <v>0</v>
      </c>
      <c r="E40" s="351">
        <v>0</v>
      </c>
      <c r="F40" s="352">
        <f t="shared" si="0"/>
        <v>3096</v>
      </c>
      <c r="G40" s="353">
        <f t="shared" si="1"/>
        <v>0.0027691193109400784</v>
      </c>
      <c r="H40" s="350">
        <v>2870</v>
      </c>
      <c r="I40" s="351">
        <v>2137</v>
      </c>
      <c r="J40" s="352"/>
      <c r="K40" s="351"/>
      <c r="L40" s="352">
        <f t="shared" si="2"/>
        <v>5007</v>
      </c>
      <c r="M40" s="354">
        <f t="shared" si="3"/>
        <v>-0.38166566806470936</v>
      </c>
      <c r="N40" s="350">
        <v>1558</v>
      </c>
      <c r="O40" s="351">
        <v>1538</v>
      </c>
      <c r="P40" s="352"/>
      <c r="Q40" s="351"/>
      <c r="R40" s="352">
        <f t="shared" si="4"/>
        <v>3096</v>
      </c>
      <c r="S40" s="353">
        <f t="shared" si="5"/>
        <v>0.0027691193109400784</v>
      </c>
      <c r="T40" s="350">
        <v>2870</v>
      </c>
      <c r="U40" s="351">
        <v>2137</v>
      </c>
      <c r="V40" s="352"/>
      <c r="W40" s="351"/>
      <c r="X40" s="352">
        <f t="shared" si="6"/>
        <v>5007</v>
      </c>
      <c r="Y40" s="355">
        <f t="shared" si="7"/>
        <v>-0.38166566806470936</v>
      </c>
    </row>
    <row r="41" spans="1:25" ht="19.5" customHeight="1">
      <c r="A41" s="349" t="s">
        <v>209</v>
      </c>
      <c r="B41" s="350">
        <v>519</v>
      </c>
      <c r="C41" s="351">
        <v>439</v>
      </c>
      <c r="D41" s="352">
        <v>0</v>
      </c>
      <c r="E41" s="351">
        <v>0</v>
      </c>
      <c r="F41" s="352">
        <f t="shared" si="0"/>
        <v>958</v>
      </c>
      <c r="G41" s="353">
        <f t="shared" si="1"/>
        <v>0.0008568528100389519</v>
      </c>
      <c r="H41" s="350">
        <v>326</v>
      </c>
      <c r="I41" s="351">
        <v>302</v>
      </c>
      <c r="J41" s="352">
        <v>0</v>
      </c>
      <c r="K41" s="351">
        <v>0</v>
      </c>
      <c r="L41" s="352">
        <f t="shared" si="2"/>
        <v>628</v>
      </c>
      <c r="M41" s="354">
        <f t="shared" si="3"/>
        <v>0.5254777070063694</v>
      </c>
      <c r="N41" s="350">
        <v>519</v>
      </c>
      <c r="O41" s="351">
        <v>439</v>
      </c>
      <c r="P41" s="352">
        <v>0</v>
      </c>
      <c r="Q41" s="351">
        <v>0</v>
      </c>
      <c r="R41" s="352">
        <f t="shared" si="4"/>
        <v>958</v>
      </c>
      <c r="S41" s="353">
        <f t="shared" si="5"/>
        <v>0.0008568528100389519</v>
      </c>
      <c r="T41" s="350">
        <v>326</v>
      </c>
      <c r="U41" s="351">
        <v>302</v>
      </c>
      <c r="V41" s="352">
        <v>0</v>
      </c>
      <c r="W41" s="351">
        <v>0</v>
      </c>
      <c r="X41" s="352">
        <f t="shared" si="6"/>
        <v>628</v>
      </c>
      <c r="Y41" s="355">
        <f t="shared" si="7"/>
        <v>0.5254777070063694</v>
      </c>
    </row>
    <row r="42" spans="1:25" ht="19.5" customHeight="1" thickBot="1">
      <c r="A42" s="349" t="s">
        <v>174</v>
      </c>
      <c r="B42" s="350">
        <v>55</v>
      </c>
      <c r="C42" s="351">
        <v>36</v>
      </c>
      <c r="D42" s="352">
        <v>18</v>
      </c>
      <c r="E42" s="351">
        <v>15</v>
      </c>
      <c r="F42" s="352">
        <f t="shared" si="0"/>
        <v>124</v>
      </c>
      <c r="G42" s="353">
        <f t="shared" si="1"/>
        <v>0.000110907879378737</v>
      </c>
      <c r="H42" s="350">
        <v>218</v>
      </c>
      <c r="I42" s="351">
        <v>46</v>
      </c>
      <c r="J42" s="352">
        <v>2644</v>
      </c>
      <c r="K42" s="351">
        <v>1807</v>
      </c>
      <c r="L42" s="352">
        <f t="shared" si="2"/>
        <v>4715</v>
      </c>
      <c r="M42" s="354" t="s">
        <v>45</v>
      </c>
      <c r="N42" s="350">
        <v>55</v>
      </c>
      <c r="O42" s="351">
        <v>36</v>
      </c>
      <c r="P42" s="352">
        <v>18</v>
      </c>
      <c r="Q42" s="351">
        <v>15</v>
      </c>
      <c r="R42" s="352">
        <f t="shared" si="4"/>
        <v>124</v>
      </c>
      <c r="S42" s="353">
        <f t="shared" si="5"/>
        <v>0.000110907879378737</v>
      </c>
      <c r="T42" s="350">
        <v>218</v>
      </c>
      <c r="U42" s="351">
        <v>46</v>
      </c>
      <c r="V42" s="352">
        <v>2644</v>
      </c>
      <c r="W42" s="351">
        <v>1807</v>
      </c>
      <c r="X42" s="352">
        <f t="shared" si="6"/>
        <v>4715</v>
      </c>
      <c r="Y42" s="355">
        <f t="shared" si="7"/>
        <v>-0.9737009544008484</v>
      </c>
    </row>
    <row r="43" spans="1:25" s="174" customFormat="1" ht="19.5" customHeight="1">
      <c r="A43" s="183" t="s">
        <v>54</v>
      </c>
      <c r="B43" s="180">
        <f>SUM(B44:B56)</f>
        <v>77434</v>
      </c>
      <c r="C43" s="179">
        <f>SUM(C44:C56)</f>
        <v>72285</v>
      </c>
      <c r="D43" s="178">
        <f>SUM(D44:D56)</f>
        <v>31</v>
      </c>
      <c r="E43" s="179">
        <f>SUM(E44:E56)</f>
        <v>0</v>
      </c>
      <c r="F43" s="178">
        <f t="shared" si="0"/>
        <v>149750</v>
      </c>
      <c r="G43" s="181">
        <f t="shared" si="1"/>
        <v>0.13393915271746665</v>
      </c>
      <c r="H43" s="180">
        <f>SUM(H44:H56)</f>
        <v>67238</v>
      </c>
      <c r="I43" s="179">
        <f>SUM(I44:I56)</f>
        <v>60370</v>
      </c>
      <c r="J43" s="178">
        <f>SUM(J44:J56)</f>
        <v>28</v>
      </c>
      <c r="K43" s="179">
        <f>SUM(K44:K56)</f>
        <v>0</v>
      </c>
      <c r="L43" s="178">
        <f t="shared" si="2"/>
        <v>127636</v>
      </c>
      <c r="M43" s="182">
        <f t="shared" si="3"/>
        <v>0.17325832837130584</v>
      </c>
      <c r="N43" s="180">
        <f>SUM(N44:N56)</f>
        <v>77434</v>
      </c>
      <c r="O43" s="179">
        <f>SUM(O44:O56)</f>
        <v>72285</v>
      </c>
      <c r="P43" s="178">
        <f>SUM(P44:P56)</f>
        <v>31</v>
      </c>
      <c r="Q43" s="179">
        <f>SUM(Q44:Q56)</f>
        <v>0</v>
      </c>
      <c r="R43" s="178">
        <f t="shared" si="4"/>
        <v>149750</v>
      </c>
      <c r="S43" s="181">
        <f t="shared" si="5"/>
        <v>0.13393915271746665</v>
      </c>
      <c r="T43" s="180">
        <f>SUM(T44:T56)</f>
        <v>67238</v>
      </c>
      <c r="U43" s="179">
        <f>SUM(U44:U56)</f>
        <v>60370</v>
      </c>
      <c r="V43" s="178">
        <f>SUM(V44:V56)</f>
        <v>28</v>
      </c>
      <c r="W43" s="179">
        <f>SUM(W44:W56)</f>
        <v>0</v>
      </c>
      <c r="X43" s="178">
        <f t="shared" si="6"/>
        <v>127636</v>
      </c>
      <c r="Y43" s="175">
        <f t="shared" si="7"/>
        <v>0.17325832837130584</v>
      </c>
    </row>
    <row r="44" spans="1:25" ht="19.5" customHeight="1">
      <c r="A44" s="342" t="s">
        <v>159</v>
      </c>
      <c r="B44" s="343">
        <v>39557</v>
      </c>
      <c r="C44" s="344">
        <v>34863</v>
      </c>
      <c r="D44" s="345">
        <v>31</v>
      </c>
      <c r="E44" s="344">
        <v>0</v>
      </c>
      <c r="F44" s="345">
        <f t="shared" si="0"/>
        <v>74451</v>
      </c>
      <c r="G44" s="346">
        <f t="shared" si="1"/>
        <v>0.06659034296472861</v>
      </c>
      <c r="H44" s="343">
        <v>33913</v>
      </c>
      <c r="I44" s="344">
        <v>29849</v>
      </c>
      <c r="J44" s="345">
        <v>28</v>
      </c>
      <c r="K44" s="344">
        <v>0</v>
      </c>
      <c r="L44" s="345">
        <f t="shared" si="2"/>
        <v>63790</v>
      </c>
      <c r="M44" s="347">
        <f t="shared" si="3"/>
        <v>0.1671265088571876</v>
      </c>
      <c r="N44" s="343">
        <v>39557</v>
      </c>
      <c r="O44" s="344">
        <v>34863</v>
      </c>
      <c r="P44" s="345">
        <v>31</v>
      </c>
      <c r="Q44" s="344"/>
      <c r="R44" s="345">
        <f t="shared" si="4"/>
        <v>74451</v>
      </c>
      <c r="S44" s="346">
        <f t="shared" si="5"/>
        <v>0.06659034296472861</v>
      </c>
      <c r="T44" s="343">
        <v>33913</v>
      </c>
      <c r="U44" s="344">
        <v>29849</v>
      </c>
      <c r="V44" s="345">
        <v>28</v>
      </c>
      <c r="W44" s="344">
        <v>0</v>
      </c>
      <c r="X44" s="345">
        <f t="shared" si="6"/>
        <v>63790</v>
      </c>
      <c r="Y44" s="348">
        <f t="shared" si="7"/>
        <v>0.1671265088571876</v>
      </c>
    </row>
    <row r="45" spans="1:25" ht="19.5" customHeight="1">
      <c r="A45" s="349" t="s">
        <v>188</v>
      </c>
      <c r="B45" s="350">
        <v>12383</v>
      </c>
      <c r="C45" s="351">
        <v>12244</v>
      </c>
      <c r="D45" s="352">
        <v>0</v>
      </c>
      <c r="E45" s="351">
        <v>0</v>
      </c>
      <c r="F45" s="352">
        <f t="shared" si="0"/>
        <v>24627</v>
      </c>
      <c r="G45" s="353">
        <f t="shared" si="1"/>
        <v>0.022026841495646418</v>
      </c>
      <c r="H45" s="350">
        <v>11674</v>
      </c>
      <c r="I45" s="351">
        <v>11298</v>
      </c>
      <c r="J45" s="352"/>
      <c r="K45" s="351"/>
      <c r="L45" s="352">
        <f t="shared" si="2"/>
        <v>22972</v>
      </c>
      <c r="M45" s="354">
        <f t="shared" si="3"/>
        <v>0.07204422775552843</v>
      </c>
      <c r="N45" s="350">
        <v>12383</v>
      </c>
      <c r="O45" s="351">
        <v>12244</v>
      </c>
      <c r="P45" s="352"/>
      <c r="Q45" s="351"/>
      <c r="R45" s="352">
        <f t="shared" si="4"/>
        <v>24627</v>
      </c>
      <c r="S45" s="353">
        <f t="shared" si="5"/>
        <v>0.022026841495646418</v>
      </c>
      <c r="T45" s="350">
        <v>11674</v>
      </c>
      <c r="U45" s="351">
        <v>11298</v>
      </c>
      <c r="V45" s="352"/>
      <c r="W45" s="351"/>
      <c r="X45" s="352">
        <f t="shared" si="6"/>
        <v>22972</v>
      </c>
      <c r="Y45" s="355">
        <f t="shared" si="7"/>
        <v>0.07204422775552843</v>
      </c>
    </row>
    <row r="46" spans="1:25" ht="19.5" customHeight="1">
      <c r="A46" s="349" t="s">
        <v>194</v>
      </c>
      <c r="B46" s="350">
        <v>7681</v>
      </c>
      <c r="C46" s="351">
        <v>7516</v>
      </c>
      <c r="D46" s="352">
        <v>0</v>
      </c>
      <c r="E46" s="351">
        <v>0</v>
      </c>
      <c r="F46" s="352">
        <f aca="true" t="shared" si="16" ref="F46:F56">SUM(B46:E46)</f>
        <v>15197</v>
      </c>
      <c r="G46" s="353">
        <f aca="true" t="shared" si="17" ref="G46:G56">F46/$F$9</f>
        <v>0.013592476152569888</v>
      </c>
      <c r="H46" s="350"/>
      <c r="I46" s="351"/>
      <c r="J46" s="352"/>
      <c r="K46" s="351"/>
      <c r="L46" s="352">
        <f aca="true" t="shared" si="18" ref="L46:L56">SUM(H46:K46)</f>
        <v>0</v>
      </c>
      <c r="M46" s="354" t="str">
        <f aca="true" t="shared" si="19" ref="M46:M56">IF(ISERROR(F46/L46-1),"         /0",(F46/L46-1))</f>
        <v>         /0</v>
      </c>
      <c r="N46" s="350">
        <v>7681</v>
      </c>
      <c r="O46" s="351">
        <v>7516</v>
      </c>
      <c r="P46" s="352"/>
      <c r="Q46" s="351"/>
      <c r="R46" s="352">
        <f aca="true" t="shared" si="20" ref="R46:R56">SUM(N46:Q46)</f>
        <v>15197</v>
      </c>
      <c r="S46" s="353">
        <f aca="true" t="shared" si="21" ref="S46:S56">R46/$R$9</f>
        <v>0.013592476152569888</v>
      </c>
      <c r="T46" s="350"/>
      <c r="U46" s="351"/>
      <c r="V46" s="352"/>
      <c r="W46" s="351"/>
      <c r="X46" s="352">
        <f aca="true" t="shared" si="22" ref="X46:X56">SUM(T46:W46)</f>
        <v>0</v>
      </c>
      <c r="Y46" s="355" t="str">
        <f aca="true" t="shared" si="23" ref="Y46:Y56">IF(ISERROR(R46/X46-1),"         /0",IF(R46/X46&gt;5,"  *  ",(R46/X46-1)))</f>
        <v>         /0</v>
      </c>
    </row>
    <row r="47" spans="1:25" ht="19.5" customHeight="1">
      <c r="A47" s="349" t="s">
        <v>196</v>
      </c>
      <c r="B47" s="350">
        <v>5707</v>
      </c>
      <c r="C47" s="351">
        <v>6059</v>
      </c>
      <c r="D47" s="352">
        <v>0</v>
      </c>
      <c r="E47" s="351">
        <v>0</v>
      </c>
      <c r="F47" s="352">
        <f>SUM(B47:E47)</f>
        <v>11766</v>
      </c>
      <c r="G47" s="353">
        <f>F47/$F$9</f>
        <v>0.010523726683630802</v>
      </c>
      <c r="H47" s="350">
        <v>6123</v>
      </c>
      <c r="I47" s="351">
        <v>5938</v>
      </c>
      <c r="J47" s="352"/>
      <c r="K47" s="351"/>
      <c r="L47" s="352">
        <f>SUM(H47:K47)</f>
        <v>12061</v>
      </c>
      <c r="M47" s="354">
        <f>IF(ISERROR(F47/L47-1),"         /0",(F47/L47-1))</f>
        <v>-0.024459000082911908</v>
      </c>
      <c r="N47" s="350">
        <v>5707</v>
      </c>
      <c r="O47" s="351">
        <v>6059</v>
      </c>
      <c r="P47" s="352"/>
      <c r="Q47" s="351"/>
      <c r="R47" s="352">
        <f>SUM(N47:Q47)</f>
        <v>11766</v>
      </c>
      <c r="S47" s="353">
        <f>R47/$R$9</f>
        <v>0.010523726683630802</v>
      </c>
      <c r="T47" s="350">
        <v>6123</v>
      </c>
      <c r="U47" s="351">
        <v>5938</v>
      </c>
      <c r="V47" s="352"/>
      <c r="W47" s="351"/>
      <c r="X47" s="352">
        <f>SUM(T47:W47)</f>
        <v>12061</v>
      </c>
      <c r="Y47" s="355">
        <f>IF(ISERROR(R47/X47-1),"         /0",IF(R47/X47&gt;5,"  *  ",(R47/X47-1)))</f>
        <v>-0.024459000082911908</v>
      </c>
    </row>
    <row r="48" spans="1:25" ht="19.5" customHeight="1">
      <c r="A48" s="349" t="s">
        <v>199</v>
      </c>
      <c r="B48" s="350">
        <v>4420</v>
      </c>
      <c r="C48" s="351">
        <v>5085</v>
      </c>
      <c r="D48" s="352">
        <v>0</v>
      </c>
      <c r="E48" s="351">
        <v>0</v>
      </c>
      <c r="F48" s="352">
        <f>SUM(B48:E48)</f>
        <v>9505</v>
      </c>
      <c r="G48" s="353">
        <f>F48/$F$9</f>
        <v>0.008501446721733025</v>
      </c>
      <c r="H48" s="350">
        <v>6526</v>
      </c>
      <c r="I48" s="351">
        <v>5660</v>
      </c>
      <c r="J48" s="352"/>
      <c r="K48" s="351"/>
      <c r="L48" s="352">
        <f>SUM(H48:K48)</f>
        <v>12186</v>
      </c>
      <c r="M48" s="354">
        <f>IF(ISERROR(F48/L48-1),"         /0",(F48/L48-1))</f>
        <v>-0.22000656491055315</v>
      </c>
      <c r="N48" s="350">
        <v>4420</v>
      </c>
      <c r="O48" s="351">
        <v>5085</v>
      </c>
      <c r="P48" s="352"/>
      <c r="Q48" s="351"/>
      <c r="R48" s="352">
        <f>SUM(N48:Q48)</f>
        <v>9505</v>
      </c>
      <c r="S48" s="353">
        <f>R48/$R$9</f>
        <v>0.008501446721733025</v>
      </c>
      <c r="T48" s="350">
        <v>6526</v>
      </c>
      <c r="U48" s="351">
        <v>5660</v>
      </c>
      <c r="V48" s="352"/>
      <c r="W48" s="351"/>
      <c r="X48" s="352">
        <f>SUM(T48:W48)</f>
        <v>12186</v>
      </c>
      <c r="Y48" s="355">
        <f>IF(ISERROR(R48/X48-1),"         /0",IF(R48/X48&gt;5,"  *  ",(R48/X48-1)))</f>
        <v>-0.22000656491055315</v>
      </c>
    </row>
    <row r="49" spans="1:25" ht="19.5" customHeight="1">
      <c r="A49" s="349" t="s">
        <v>202</v>
      </c>
      <c r="B49" s="350">
        <v>3609</v>
      </c>
      <c r="C49" s="351">
        <v>3711</v>
      </c>
      <c r="D49" s="352">
        <v>0</v>
      </c>
      <c r="E49" s="351">
        <v>0</v>
      </c>
      <c r="F49" s="352">
        <f>SUM(B49:E49)</f>
        <v>7320</v>
      </c>
      <c r="G49" s="353">
        <f>F49/$F$9</f>
        <v>0.006547142556873829</v>
      </c>
      <c r="H49" s="350">
        <v>3714</v>
      </c>
      <c r="I49" s="351">
        <v>3726</v>
      </c>
      <c r="J49" s="352"/>
      <c r="K49" s="351"/>
      <c r="L49" s="352">
        <f>SUM(H49:K49)</f>
        <v>7440</v>
      </c>
      <c r="M49" s="354">
        <f>IF(ISERROR(F49/L49-1),"         /0",(F49/L49-1))</f>
        <v>-0.016129032258064502</v>
      </c>
      <c r="N49" s="350">
        <v>3609</v>
      </c>
      <c r="O49" s="351">
        <v>3711</v>
      </c>
      <c r="P49" s="352"/>
      <c r="Q49" s="351"/>
      <c r="R49" s="352">
        <f>SUM(N49:Q49)</f>
        <v>7320</v>
      </c>
      <c r="S49" s="353">
        <f>R49/$R$9</f>
        <v>0.006547142556873829</v>
      </c>
      <c r="T49" s="350">
        <v>3714</v>
      </c>
      <c r="U49" s="351">
        <v>3726</v>
      </c>
      <c r="V49" s="352"/>
      <c r="W49" s="351"/>
      <c r="X49" s="352">
        <f>SUM(T49:W49)</f>
        <v>7440</v>
      </c>
      <c r="Y49" s="355">
        <f>IF(ISERROR(R49/X49-1),"         /0",IF(R49/X49&gt;5,"  *  ",(R49/X49-1)))</f>
        <v>-0.016129032258064502</v>
      </c>
    </row>
    <row r="50" spans="1:25" ht="19.5" customHeight="1">
      <c r="A50" s="349" t="s">
        <v>206</v>
      </c>
      <c r="B50" s="350">
        <v>1234</v>
      </c>
      <c r="C50" s="351">
        <v>1131</v>
      </c>
      <c r="D50" s="352">
        <v>0</v>
      </c>
      <c r="E50" s="351">
        <v>0</v>
      </c>
      <c r="F50" s="352">
        <f>SUM(B50:E50)</f>
        <v>2365</v>
      </c>
      <c r="G50" s="353">
        <f>F50/$F$9</f>
        <v>0.002115299473634782</v>
      </c>
      <c r="H50" s="350"/>
      <c r="I50" s="351"/>
      <c r="J50" s="352"/>
      <c r="K50" s="351"/>
      <c r="L50" s="352">
        <f>SUM(H50:K50)</f>
        <v>0</v>
      </c>
      <c r="M50" s="354" t="str">
        <f>IF(ISERROR(F50/L50-1),"         /0",(F50/L50-1))</f>
        <v>         /0</v>
      </c>
      <c r="N50" s="350">
        <v>1234</v>
      </c>
      <c r="O50" s="351">
        <v>1131</v>
      </c>
      <c r="P50" s="352"/>
      <c r="Q50" s="351"/>
      <c r="R50" s="352">
        <f>SUM(N50:Q50)</f>
        <v>2365</v>
      </c>
      <c r="S50" s="353">
        <f>R50/$R$9</f>
        <v>0.002115299473634782</v>
      </c>
      <c r="T50" s="350"/>
      <c r="U50" s="351"/>
      <c r="V50" s="352"/>
      <c r="W50" s="351"/>
      <c r="X50" s="352">
        <f>SUM(T50:W50)</f>
        <v>0</v>
      </c>
      <c r="Y50" s="355" t="str">
        <f>IF(ISERROR(R50/X50-1),"         /0",IF(R50/X50&gt;5,"  *  ",(R50/X50-1)))</f>
        <v>         /0</v>
      </c>
    </row>
    <row r="51" spans="1:25" ht="19.5" customHeight="1">
      <c r="A51" s="349" t="s">
        <v>181</v>
      </c>
      <c r="B51" s="350">
        <v>1128</v>
      </c>
      <c r="C51" s="351">
        <v>451</v>
      </c>
      <c r="D51" s="352">
        <v>0</v>
      </c>
      <c r="E51" s="351">
        <v>0</v>
      </c>
      <c r="F51" s="352">
        <f>SUM(B51:E51)</f>
        <v>1579</v>
      </c>
      <c r="G51" s="353">
        <f>F51/$F$9</f>
        <v>0.0014122866253147234</v>
      </c>
      <c r="H51" s="350">
        <v>1347</v>
      </c>
      <c r="I51" s="351">
        <v>1281</v>
      </c>
      <c r="J51" s="352"/>
      <c r="K51" s="351"/>
      <c r="L51" s="352">
        <f>SUM(H51:K51)</f>
        <v>2628</v>
      </c>
      <c r="M51" s="354">
        <f>IF(ISERROR(F51/L51-1),"         /0",(F51/L51-1))</f>
        <v>-0.3991628614916286</v>
      </c>
      <c r="N51" s="350">
        <v>1128</v>
      </c>
      <c r="O51" s="351">
        <v>451</v>
      </c>
      <c r="P51" s="352"/>
      <c r="Q51" s="351"/>
      <c r="R51" s="352">
        <f>SUM(N51:Q51)</f>
        <v>1579</v>
      </c>
      <c r="S51" s="353">
        <f>R51/$R$9</f>
        <v>0.0014122866253147234</v>
      </c>
      <c r="T51" s="350">
        <v>1347</v>
      </c>
      <c r="U51" s="351">
        <v>1281</v>
      </c>
      <c r="V51" s="352"/>
      <c r="W51" s="351"/>
      <c r="X51" s="352">
        <f>SUM(T51:W51)</f>
        <v>2628</v>
      </c>
      <c r="Y51" s="355">
        <f>IF(ISERROR(R51/X51-1),"         /0",IF(R51/X51&gt;5,"  *  ",(R51/X51-1)))</f>
        <v>-0.3991628614916286</v>
      </c>
    </row>
    <row r="52" spans="1:25" ht="19.5" customHeight="1">
      <c r="A52" s="349" t="s">
        <v>187</v>
      </c>
      <c r="B52" s="350">
        <v>709</v>
      </c>
      <c r="C52" s="351">
        <v>290</v>
      </c>
      <c r="D52" s="352">
        <v>0</v>
      </c>
      <c r="E52" s="351">
        <v>0</v>
      </c>
      <c r="F52" s="352">
        <f t="shared" si="16"/>
        <v>999</v>
      </c>
      <c r="G52" s="353">
        <f t="shared" si="17"/>
        <v>0.0008935239637045021</v>
      </c>
      <c r="H52" s="350">
        <v>669</v>
      </c>
      <c r="I52" s="351"/>
      <c r="J52" s="352"/>
      <c r="K52" s="351"/>
      <c r="L52" s="352">
        <f t="shared" si="18"/>
        <v>669</v>
      </c>
      <c r="M52" s="354">
        <f t="shared" si="19"/>
        <v>0.49327354260089695</v>
      </c>
      <c r="N52" s="350">
        <v>709</v>
      </c>
      <c r="O52" s="351">
        <v>290</v>
      </c>
      <c r="P52" s="352"/>
      <c r="Q52" s="351"/>
      <c r="R52" s="352">
        <f t="shared" si="20"/>
        <v>999</v>
      </c>
      <c r="S52" s="353">
        <f t="shared" si="21"/>
        <v>0.0008935239637045021</v>
      </c>
      <c r="T52" s="350">
        <v>669</v>
      </c>
      <c r="U52" s="351"/>
      <c r="V52" s="352"/>
      <c r="W52" s="351"/>
      <c r="X52" s="352">
        <f t="shared" si="22"/>
        <v>669</v>
      </c>
      <c r="Y52" s="355">
        <f t="shared" si="23"/>
        <v>0.49327354260089695</v>
      </c>
    </row>
    <row r="53" spans="1:25" ht="19.5" customHeight="1">
      <c r="A53" s="349" t="s">
        <v>193</v>
      </c>
      <c r="B53" s="350">
        <v>516</v>
      </c>
      <c r="C53" s="351">
        <v>428</v>
      </c>
      <c r="D53" s="352">
        <v>0</v>
      </c>
      <c r="E53" s="351">
        <v>0</v>
      </c>
      <c r="F53" s="352">
        <f>SUM(B53:E53)</f>
        <v>944</v>
      </c>
      <c r="G53" s="353">
        <f>F53/$F$9</f>
        <v>0.0008443309526897397</v>
      </c>
      <c r="H53" s="350">
        <v>745</v>
      </c>
      <c r="I53" s="351">
        <v>375</v>
      </c>
      <c r="J53" s="352"/>
      <c r="K53" s="351"/>
      <c r="L53" s="352">
        <f>SUM(H53:K53)</f>
        <v>1120</v>
      </c>
      <c r="M53" s="354">
        <f>IF(ISERROR(F53/L53-1),"         /0",(F53/L53-1))</f>
        <v>-0.15714285714285714</v>
      </c>
      <c r="N53" s="350">
        <v>516</v>
      </c>
      <c r="O53" s="351">
        <v>428</v>
      </c>
      <c r="P53" s="352"/>
      <c r="Q53" s="351"/>
      <c r="R53" s="352">
        <f>SUM(N53:Q53)</f>
        <v>944</v>
      </c>
      <c r="S53" s="353">
        <f>R53/$R$9</f>
        <v>0.0008443309526897397</v>
      </c>
      <c r="T53" s="350">
        <v>745</v>
      </c>
      <c r="U53" s="351">
        <v>375</v>
      </c>
      <c r="V53" s="352"/>
      <c r="W53" s="351"/>
      <c r="X53" s="352">
        <f>SUM(T53:W53)</f>
        <v>1120</v>
      </c>
      <c r="Y53" s="355">
        <f>IF(ISERROR(R53/X53-1),"         /0",IF(R53/X53&gt;5,"  *  ",(R53/X53-1)))</f>
        <v>-0.15714285714285714</v>
      </c>
    </row>
    <row r="54" spans="1:25" ht="19.5" customHeight="1">
      <c r="A54" s="349" t="s">
        <v>183</v>
      </c>
      <c r="B54" s="350">
        <v>223</v>
      </c>
      <c r="C54" s="351">
        <v>211</v>
      </c>
      <c r="D54" s="352">
        <v>0</v>
      </c>
      <c r="E54" s="351">
        <v>0</v>
      </c>
      <c r="F54" s="352">
        <f t="shared" si="16"/>
        <v>434</v>
      </c>
      <c r="G54" s="353">
        <f t="shared" si="17"/>
        <v>0.00038817757782557945</v>
      </c>
      <c r="H54" s="350">
        <v>42</v>
      </c>
      <c r="I54" s="351">
        <v>193</v>
      </c>
      <c r="J54" s="352"/>
      <c r="K54" s="351"/>
      <c r="L54" s="352">
        <f t="shared" si="18"/>
        <v>235</v>
      </c>
      <c r="M54" s="354">
        <f t="shared" si="19"/>
        <v>0.8468085106382979</v>
      </c>
      <c r="N54" s="350">
        <v>223</v>
      </c>
      <c r="O54" s="351">
        <v>211</v>
      </c>
      <c r="P54" s="352"/>
      <c r="Q54" s="351"/>
      <c r="R54" s="352">
        <f t="shared" si="20"/>
        <v>434</v>
      </c>
      <c r="S54" s="353">
        <f t="shared" si="21"/>
        <v>0.00038817757782557945</v>
      </c>
      <c r="T54" s="350">
        <v>42</v>
      </c>
      <c r="U54" s="351">
        <v>193</v>
      </c>
      <c r="V54" s="352"/>
      <c r="W54" s="351"/>
      <c r="X54" s="352">
        <f t="shared" si="22"/>
        <v>235</v>
      </c>
      <c r="Y54" s="355">
        <f t="shared" si="23"/>
        <v>0.8468085106382979</v>
      </c>
    </row>
    <row r="55" spans="1:25" ht="19.5" customHeight="1">
      <c r="A55" s="349" t="s">
        <v>192</v>
      </c>
      <c r="B55" s="350">
        <v>199</v>
      </c>
      <c r="C55" s="351">
        <v>233</v>
      </c>
      <c r="D55" s="352">
        <v>0</v>
      </c>
      <c r="E55" s="351">
        <v>0</v>
      </c>
      <c r="F55" s="352">
        <f t="shared" si="16"/>
        <v>432</v>
      </c>
      <c r="G55" s="353">
        <f t="shared" si="17"/>
        <v>0.0003863887410614063</v>
      </c>
      <c r="H55" s="350">
        <v>284</v>
      </c>
      <c r="I55" s="351">
        <v>74</v>
      </c>
      <c r="J55" s="352"/>
      <c r="K55" s="351"/>
      <c r="L55" s="352">
        <f t="shared" si="18"/>
        <v>358</v>
      </c>
      <c r="M55" s="354">
        <f t="shared" si="19"/>
        <v>0.2067039106145252</v>
      </c>
      <c r="N55" s="350">
        <v>199</v>
      </c>
      <c r="O55" s="351">
        <v>233</v>
      </c>
      <c r="P55" s="352"/>
      <c r="Q55" s="351"/>
      <c r="R55" s="352">
        <f t="shared" si="20"/>
        <v>432</v>
      </c>
      <c r="S55" s="353">
        <f t="shared" si="21"/>
        <v>0.0003863887410614063</v>
      </c>
      <c r="T55" s="350">
        <v>284</v>
      </c>
      <c r="U55" s="351">
        <v>74</v>
      </c>
      <c r="V55" s="352"/>
      <c r="W55" s="351"/>
      <c r="X55" s="352">
        <f t="shared" si="22"/>
        <v>358</v>
      </c>
      <c r="Y55" s="355">
        <f t="shared" si="23"/>
        <v>0.2067039106145252</v>
      </c>
    </row>
    <row r="56" spans="1:25" ht="19.5" customHeight="1" thickBot="1">
      <c r="A56" s="356" t="s">
        <v>174</v>
      </c>
      <c r="B56" s="357">
        <v>68</v>
      </c>
      <c r="C56" s="358">
        <v>63</v>
      </c>
      <c r="D56" s="359">
        <v>0</v>
      </c>
      <c r="E56" s="358">
        <v>0</v>
      </c>
      <c r="F56" s="359">
        <f t="shared" si="16"/>
        <v>131</v>
      </c>
      <c r="G56" s="360">
        <f t="shared" si="17"/>
        <v>0.00011716880805334311</v>
      </c>
      <c r="H56" s="357">
        <v>2201</v>
      </c>
      <c r="I56" s="358">
        <v>1976</v>
      </c>
      <c r="J56" s="359"/>
      <c r="K56" s="358"/>
      <c r="L56" s="359">
        <f t="shared" si="18"/>
        <v>4177</v>
      </c>
      <c r="M56" s="361">
        <f t="shared" si="19"/>
        <v>-0.9686377783097917</v>
      </c>
      <c r="N56" s="357">
        <v>68</v>
      </c>
      <c r="O56" s="358">
        <v>63</v>
      </c>
      <c r="P56" s="359">
        <v>0</v>
      </c>
      <c r="Q56" s="358">
        <v>0</v>
      </c>
      <c r="R56" s="359">
        <f t="shared" si="20"/>
        <v>131</v>
      </c>
      <c r="S56" s="360">
        <f t="shared" si="21"/>
        <v>0.00011716880805334311</v>
      </c>
      <c r="T56" s="357">
        <v>2201</v>
      </c>
      <c r="U56" s="358">
        <v>1976</v>
      </c>
      <c r="V56" s="359"/>
      <c r="W56" s="358"/>
      <c r="X56" s="359">
        <f t="shared" si="22"/>
        <v>4177</v>
      </c>
      <c r="Y56" s="362">
        <f t="shared" si="23"/>
        <v>-0.9686377783097917</v>
      </c>
    </row>
    <row r="57" spans="1:25" s="174" customFormat="1" ht="19.5" customHeight="1">
      <c r="A57" s="183" t="s">
        <v>53</v>
      </c>
      <c r="B57" s="180">
        <f>SUM(B58:B70)</f>
        <v>180813</v>
      </c>
      <c r="C57" s="179">
        <f>SUM(C58:C70)</f>
        <v>168239</v>
      </c>
      <c r="D57" s="178">
        <f>SUM(D58:D70)</f>
        <v>944</v>
      </c>
      <c r="E57" s="179">
        <f>SUM(E58:E70)</f>
        <v>1057</v>
      </c>
      <c r="F57" s="178">
        <f>SUM(B57:E57)</f>
        <v>351053</v>
      </c>
      <c r="G57" s="181">
        <f>F57/$F$9</f>
        <v>0.31398825628664323</v>
      </c>
      <c r="H57" s="180">
        <f>SUM(H58:H70)</f>
        <v>164285</v>
      </c>
      <c r="I57" s="179">
        <f>SUM(I58:I70)</f>
        <v>152220</v>
      </c>
      <c r="J57" s="178">
        <f>SUM(J58:J70)</f>
        <v>2478</v>
      </c>
      <c r="K57" s="179">
        <f>SUM(K58:K70)</f>
        <v>2786</v>
      </c>
      <c r="L57" s="178">
        <f>SUM(H57:K57)</f>
        <v>321769</v>
      </c>
      <c r="M57" s="182">
        <f>IF(ISERROR(F57/L57-1),"         /0",(F57/L57-1))</f>
        <v>0.09100938872296593</v>
      </c>
      <c r="N57" s="180">
        <f>SUM(N58:N70)</f>
        <v>180813</v>
      </c>
      <c r="O57" s="179">
        <f>SUM(O58:O70)</f>
        <v>168239</v>
      </c>
      <c r="P57" s="178">
        <f>SUM(P58:P70)</f>
        <v>944</v>
      </c>
      <c r="Q57" s="179">
        <f>SUM(Q58:Q70)</f>
        <v>1057</v>
      </c>
      <c r="R57" s="178">
        <f>SUM(N57:Q57)</f>
        <v>351053</v>
      </c>
      <c r="S57" s="181">
        <f>R57/$R$9</f>
        <v>0.31398825628664323</v>
      </c>
      <c r="T57" s="180">
        <f>SUM(T58:T70)</f>
        <v>164285</v>
      </c>
      <c r="U57" s="179">
        <f>SUM(U58:U70)</f>
        <v>152220</v>
      </c>
      <c r="V57" s="178">
        <f>SUM(V58:V70)</f>
        <v>2478</v>
      </c>
      <c r="W57" s="179">
        <f>SUM(W58:W70)</f>
        <v>2786</v>
      </c>
      <c r="X57" s="178">
        <f>SUM(T57:W57)</f>
        <v>321769</v>
      </c>
      <c r="Y57" s="175">
        <f>IF(ISERROR(R57/X57-1),"         /0",IF(R57/X57&gt;5,"  *  ",(R57/X57-1)))</f>
        <v>0.09100938872296593</v>
      </c>
    </row>
    <row r="58" spans="1:25" s="137" customFormat="1" ht="19.5" customHeight="1">
      <c r="A58" s="342" t="s">
        <v>164</v>
      </c>
      <c r="B58" s="343">
        <v>83042</v>
      </c>
      <c r="C58" s="344">
        <v>76847</v>
      </c>
      <c r="D58" s="345">
        <v>0</v>
      </c>
      <c r="E58" s="344">
        <v>0</v>
      </c>
      <c r="F58" s="345">
        <f>SUM(B58:E58)</f>
        <v>159889</v>
      </c>
      <c r="G58" s="346">
        <f>F58/$F$9</f>
        <v>0.14300766069344256</v>
      </c>
      <c r="H58" s="343">
        <v>77026</v>
      </c>
      <c r="I58" s="344">
        <v>70991</v>
      </c>
      <c r="J58" s="345"/>
      <c r="K58" s="344"/>
      <c r="L58" s="345">
        <f>SUM(H58:K58)</f>
        <v>148017</v>
      </c>
      <c r="M58" s="347">
        <f>IF(ISERROR(F58/L58-1),"         /0",(F58/L58-1))</f>
        <v>0.08020700324962671</v>
      </c>
      <c r="N58" s="343">
        <v>83042</v>
      </c>
      <c r="O58" s="344">
        <v>76847</v>
      </c>
      <c r="P58" s="345"/>
      <c r="Q58" s="344"/>
      <c r="R58" s="345">
        <f>SUM(N58:Q58)</f>
        <v>159889</v>
      </c>
      <c r="S58" s="346">
        <f>R58/$R$9</f>
        <v>0.14300766069344256</v>
      </c>
      <c r="T58" s="363">
        <v>77026</v>
      </c>
      <c r="U58" s="344">
        <v>70991</v>
      </c>
      <c r="V58" s="345"/>
      <c r="W58" s="344"/>
      <c r="X58" s="345">
        <f>SUM(T58:W58)</f>
        <v>148017</v>
      </c>
      <c r="Y58" s="348">
        <f>IF(ISERROR(R58/X58-1),"         /0",IF(R58/X58&gt;5,"  *  ",(R58/X58-1)))</f>
        <v>0.08020700324962671</v>
      </c>
    </row>
    <row r="59" spans="1:25" s="137" customFormat="1" ht="19.5" customHeight="1">
      <c r="A59" s="349" t="s">
        <v>159</v>
      </c>
      <c r="B59" s="350">
        <v>29114</v>
      </c>
      <c r="C59" s="351">
        <v>29518</v>
      </c>
      <c r="D59" s="352">
        <v>812</v>
      </c>
      <c r="E59" s="351">
        <v>1015</v>
      </c>
      <c r="F59" s="352">
        <f aca="true" t="shared" si="24" ref="F59:F70">SUM(B59:E59)</f>
        <v>60459</v>
      </c>
      <c r="G59" s="353">
        <f aca="true" t="shared" si="25" ref="G59:G70">F59/$F$9</f>
        <v>0.054075640962573064</v>
      </c>
      <c r="H59" s="350">
        <v>29908</v>
      </c>
      <c r="I59" s="351">
        <v>30472</v>
      </c>
      <c r="J59" s="352">
        <v>2327</v>
      </c>
      <c r="K59" s="351">
        <v>2750</v>
      </c>
      <c r="L59" s="352">
        <f aca="true" t="shared" si="26" ref="L59:L70">SUM(H59:K59)</f>
        <v>65457</v>
      </c>
      <c r="M59" s="354">
        <f aca="true" t="shared" si="27" ref="M59:M70">IF(ISERROR(F59/L59-1),"         /0",(F59/L59-1))</f>
        <v>-0.07635547000320819</v>
      </c>
      <c r="N59" s="350">
        <v>29114</v>
      </c>
      <c r="O59" s="351">
        <v>29518</v>
      </c>
      <c r="P59" s="352">
        <v>812</v>
      </c>
      <c r="Q59" s="351">
        <v>1015</v>
      </c>
      <c r="R59" s="352">
        <f aca="true" t="shared" si="28" ref="R59:R70">SUM(N59:Q59)</f>
        <v>60459</v>
      </c>
      <c r="S59" s="353">
        <f aca="true" t="shared" si="29" ref="S59:S70">R59/$R$9</f>
        <v>0.054075640962573064</v>
      </c>
      <c r="T59" s="364">
        <v>29908</v>
      </c>
      <c r="U59" s="351">
        <v>30472</v>
      </c>
      <c r="V59" s="352">
        <v>2327</v>
      </c>
      <c r="W59" s="351">
        <v>2750</v>
      </c>
      <c r="X59" s="352">
        <f aca="true" t="shared" si="30" ref="X59:X70">SUM(T59:W59)</f>
        <v>65457</v>
      </c>
      <c r="Y59" s="355">
        <f aca="true" t="shared" si="31" ref="Y59:Y70">IF(ISERROR(R59/X59-1),"         /0",IF(R59/X59&gt;5,"  *  ",(R59/X59-1)))</f>
        <v>-0.07635547000320819</v>
      </c>
    </row>
    <row r="60" spans="1:25" s="137" customFormat="1" ht="19.5" customHeight="1">
      <c r="A60" s="349" t="s">
        <v>190</v>
      </c>
      <c r="B60" s="350">
        <v>11328</v>
      </c>
      <c r="C60" s="351">
        <v>11115</v>
      </c>
      <c r="D60" s="352">
        <v>0</v>
      </c>
      <c r="E60" s="351">
        <v>0</v>
      </c>
      <c r="F60" s="352">
        <f t="shared" si="24"/>
        <v>22443</v>
      </c>
      <c r="G60" s="353">
        <f t="shared" si="25"/>
        <v>0.02007343174916931</v>
      </c>
      <c r="H60" s="350">
        <v>6850</v>
      </c>
      <c r="I60" s="351">
        <v>7117</v>
      </c>
      <c r="J60" s="352"/>
      <c r="K60" s="351"/>
      <c r="L60" s="352">
        <f t="shared" si="26"/>
        <v>13967</v>
      </c>
      <c r="M60" s="354">
        <f t="shared" si="27"/>
        <v>0.6068590248442758</v>
      </c>
      <c r="N60" s="350">
        <v>11328</v>
      </c>
      <c r="O60" s="351">
        <v>11115</v>
      </c>
      <c r="P60" s="352"/>
      <c r="Q60" s="351"/>
      <c r="R60" s="352">
        <f t="shared" si="28"/>
        <v>22443</v>
      </c>
      <c r="S60" s="353">
        <f t="shared" si="29"/>
        <v>0.02007343174916931</v>
      </c>
      <c r="T60" s="364">
        <v>6850</v>
      </c>
      <c r="U60" s="351">
        <v>7117</v>
      </c>
      <c r="V60" s="352"/>
      <c r="W60" s="351"/>
      <c r="X60" s="352">
        <f t="shared" si="30"/>
        <v>13967</v>
      </c>
      <c r="Y60" s="355">
        <f t="shared" si="31"/>
        <v>0.6068590248442758</v>
      </c>
    </row>
    <row r="61" spans="1:25" s="137" customFormat="1" ht="19.5" customHeight="1">
      <c r="A61" s="349" t="s">
        <v>180</v>
      </c>
      <c r="B61" s="350">
        <v>10737</v>
      </c>
      <c r="C61" s="351">
        <v>9595</v>
      </c>
      <c r="D61" s="352">
        <v>0</v>
      </c>
      <c r="E61" s="351">
        <v>0</v>
      </c>
      <c r="F61" s="352">
        <f aca="true" t="shared" si="32" ref="F61:F66">SUM(B61:E61)</f>
        <v>20332</v>
      </c>
      <c r="G61" s="353">
        <f aca="true" t="shared" si="33" ref="G61:G66">F61/$F$9</f>
        <v>0.01818531454458452</v>
      </c>
      <c r="H61" s="350">
        <v>5853</v>
      </c>
      <c r="I61" s="351">
        <v>5359</v>
      </c>
      <c r="J61" s="352"/>
      <c r="K61" s="351"/>
      <c r="L61" s="352">
        <f aca="true" t="shared" si="34" ref="L61:L66">SUM(H61:K61)</f>
        <v>11212</v>
      </c>
      <c r="M61" s="354">
        <f aca="true" t="shared" si="35" ref="M61:M66">IF(ISERROR(F61/L61-1),"         /0",(F61/L61-1))</f>
        <v>0.8134141990724224</v>
      </c>
      <c r="N61" s="350">
        <v>10737</v>
      </c>
      <c r="O61" s="351">
        <v>9595</v>
      </c>
      <c r="P61" s="352"/>
      <c r="Q61" s="351"/>
      <c r="R61" s="352">
        <f aca="true" t="shared" si="36" ref="R61:R66">SUM(N61:Q61)</f>
        <v>20332</v>
      </c>
      <c r="S61" s="353">
        <f aca="true" t="shared" si="37" ref="S61:S66">R61/$R$9</f>
        <v>0.01818531454458452</v>
      </c>
      <c r="T61" s="364">
        <v>5853</v>
      </c>
      <c r="U61" s="351">
        <v>5359</v>
      </c>
      <c r="V61" s="352"/>
      <c r="W61" s="351"/>
      <c r="X61" s="352">
        <f aca="true" t="shared" si="38" ref="X61:X66">SUM(T61:W61)</f>
        <v>11212</v>
      </c>
      <c r="Y61" s="355">
        <f aca="true" t="shared" si="39" ref="Y61:Y66">IF(ISERROR(R61/X61-1),"         /0",IF(R61/X61&gt;5,"  *  ",(R61/X61-1)))</f>
        <v>0.8134141990724224</v>
      </c>
    </row>
    <row r="62" spans="1:25" s="137" customFormat="1" ht="19.5" customHeight="1">
      <c r="A62" s="349" t="s">
        <v>185</v>
      </c>
      <c r="B62" s="350">
        <v>9233</v>
      </c>
      <c r="C62" s="351">
        <v>7398</v>
      </c>
      <c r="D62" s="352">
        <v>118</v>
      </c>
      <c r="E62" s="351">
        <v>0</v>
      </c>
      <c r="F62" s="352">
        <f t="shared" si="32"/>
        <v>16749</v>
      </c>
      <c r="G62" s="353">
        <f t="shared" si="33"/>
        <v>0.014980613481568273</v>
      </c>
      <c r="H62" s="350">
        <v>8219</v>
      </c>
      <c r="I62" s="351">
        <v>7024</v>
      </c>
      <c r="J62" s="352"/>
      <c r="K62" s="351"/>
      <c r="L62" s="352">
        <f t="shared" si="34"/>
        <v>15243</v>
      </c>
      <c r="M62" s="354">
        <f t="shared" si="35"/>
        <v>0.09879944892737647</v>
      </c>
      <c r="N62" s="350">
        <v>9233</v>
      </c>
      <c r="O62" s="351">
        <v>7398</v>
      </c>
      <c r="P62" s="352">
        <v>118</v>
      </c>
      <c r="Q62" s="351">
        <v>0</v>
      </c>
      <c r="R62" s="352">
        <f t="shared" si="36"/>
        <v>16749</v>
      </c>
      <c r="S62" s="353">
        <f t="shared" si="37"/>
        <v>0.014980613481568273</v>
      </c>
      <c r="T62" s="364">
        <v>8219</v>
      </c>
      <c r="U62" s="351">
        <v>7024</v>
      </c>
      <c r="V62" s="352"/>
      <c r="W62" s="351"/>
      <c r="X62" s="352">
        <f t="shared" si="38"/>
        <v>15243</v>
      </c>
      <c r="Y62" s="355">
        <f t="shared" si="39"/>
        <v>0.09879944892737647</v>
      </c>
    </row>
    <row r="63" spans="1:25" s="137" customFormat="1" ht="19.5" customHeight="1">
      <c r="A63" s="349" t="s">
        <v>192</v>
      </c>
      <c r="B63" s="350">
        <v>7555</v>
      </c>
      <c r="C63" s="351">
        <v>8225</v>
      </c>
      <c r="D63" s="352">
        <v>0</v>
      </c>
      <c r="E63" s="351">
        <v>0</v>
      </c>
      <c r="F63" s="352">
        <f t="shared" si="32"/>
        <v>15780</v>
      </c>
      <c r="G63" s="353">
        <f t="shared" si="33"/>
        <v>0.014113922069326369</v>
      </c>
      <c r="H63" s="350">
        <v>7222</v>
      </c>
      <c r="I63" s="351">
        <v>7850</v>
      </c>
      <c r="J63" s="352"/>
      <c r="K63" s="351"/>
      <c r="L63" s="352">
        <f t="shared" si="34"/>
        <v>15072</v>
      </c>
      <c r="M63" s="354">
        <f t="shared" si="35"/>
        <v>0.04697452229299359</v>
      </c>
      <c r="N63" s="350">
        <v>7555</v>
      </c>
      <c r="O63" s="351">
        <v>8225</v>
      </c>
      <c r="P63" s="352"/>
      <c r="Q63" s="351"/>
      <c r="R63" s="352">
        <f t="shared" si="36"/>
        <v>15780</v>
      </c>
      <c r="S63" s="353">
        <f t="shared" si="37"/>
        <v>0.014113922069326369</v>
      </c>
      <c r="T63" s="364">
        <v>7222</v>
      </c>
      <c r="U63" s="351">
        <v>7850</v>
      </c>
      <c r="V63" s="352"/>
      <c r="W63" s="351"/>
      <c r="X63" s="352">
        <f t="shared" si="38"/>
        <v>15072</v>
      </c>
      <c r="Y63" s="355">
        <f t="shared" si="39"/>
        <v>0.04697452229299359</v>
      </c>
    </row>
    <row r="64" spans="1:25" s="137" customFormat="1" ht="19.5" customHeight="1">
      <c r="A64" s="349" t="s">
        <v>195</v>
      </c>
      <c r="B64" s="350">
        <v>7684</v>
      </c>
      <c r="C64" s="351">
        <v>6565</v>
      </c>
      <c r="D64" s="352">
        <v>0</v>
      </c>
      <c r="E64" s="351">
        <v>0</v>
      </c>
      <c r="F64" s="352">
        <f t="shared" si="32"/>
        <v>14249</v>
      </c>
      <c r="G64" s="353">
        <f t="shared" si="33"/>
        <v>0.0127445675263518</v>
      </c>
      <c r="H64" s="350">
        <v>6547</v>
      </c>
      <c r="I64" s="351">
        <v>5007</v>
      </c>
      <c r="J64" s="352">
        <v>97</v>
      </c>
      <c r="K64" s="351"/>
      <c r="L64" s="352">
        <f t="shared" si="34"/>
        <v>11651</v>
      </c>
      <c r="M64" s="354">
        <f t="shared" si="35"/>
        <v>0.22298515148914255</v>
      </c>
      <c r="N64" s="350">
        <v>7684</v>
      </c>
      <c r="O64" s="351">
        <v>6565</v>
      </c>
      <c r="P64" s="352"/>
      <c r="Q64" s="351"/>
      <c r="R64" s="352">
        <f t="shared" si="36"/>
        <v>14249</v>
      </c>
      <c r="S64" s="353">
        <f t="shared" si="37"/>
        <v>0.0127445675263518</v>
      </c>
      <c r="T64" s="364">
        <v>6547</v>
      </c>
      <c r="U64" s="351">
        <v>5007</v>
      </c>
      <c r="V64" s="352">
        <v>97</v>
      </c>
      <c r="W64" s="351"/>
      <c r="X64" s="352">
        <f t="shared" si="38"/>
        <v>11651</v>
      </c>
      <c r="Y64" s="355">
        <f t="shared" si="39"/>
        <v>0.22298515148914255</v>
      </c>
    </row>
    <row r="65" spans="1:25" s="137" customFormat="1" ht="19.5" customHeight="1">
      <c r="A65" s="349" t="s">
        <v>191</v>
      </c>
      <c r="B65" s="350">
        <v>7347</v>
      </c>
      <c r="C65" s="351">
        <v>5621</v>
      </c>
      <c r="D65" s="352">
        <v>0</v>
      </c>
      <c r="E65" s="351">
        <v>0</v>
      </c>
      <c r="F65" s="352">
        <f t="shared" si="32"/>
        <v>12968</v>
      </c>
      <c r="G65" s="353">
        <f t="shared" si="33"/>
        <v>0.011598817578898881</v>
      </c>
      <c r="H65" s="350">
        <v>6608</v>
      </c>
      <c r="I65" s="351">
        <v>4479</v>
      </c>
      <c r="J65" s="352"/>
      <c r="K65" s="351"/>
      <c r="L65" s="352">
        <f t="shared" si="34"/>
        <v>11087</v>
      </c>
      <c r="M65" s="354">
        <f t="shared" si="35"/>
        <v>0.1696581582033012</v>
      </c>
      <c r="N65" s="350">
        <v>7347</v>
      </c>
      <c r="O65" s="351">
        <v>5621</v>
      </c>
      <c r="P65" s="352"/>
      <c r="Q65" s="351"/>
      <c r="R65" s="352">
        <f t="shared" si="36"/>
        <v>12968</v>
      </c>
      <c r="S65" s="353">
        <f t="shared" si="37"/>
        <v>0.011598817578898881</v>
      </c>
      <c r="T65" s="364">
        <v>6608</v>
      </c>
      <c r="U65" s="351">
        <v>4479</v>
      </c>
      <c r="V65" s="352"/>
      <c r="W65" s="351"/>
      <c r="X65" s="352">
        <f t="shared" si="38"/>
        <v>11087</v>
      </c>
      <c r="Y65" s="355">
        <f t="shared" si="39"/>
        <v>0.1696581582033012</v>
      </c>
    </row>
    <row r="66" spans="1:25" s="137" customFormat="1" ht="19.5" customHeight="1">
      <c r="A66" s="349" t="s">
        <v>160</v>
      </c>
      <c r="B66" s="350">
        <v>5088</v>
      </c>
      <c r="C66" s="351">
        <v>4919</v>
      </c>
      <c r="D66" s="352">
        <v>0</v>
      </c>
      <c r="E66" s="351">
        <v>0</v>
      </c>
      <c r="F66" s="352">
        <f t="shared" si="32"/>
        <v>10007</v>
      </c>
      <c r="G66" s="353">
        <f t="shared" si="33"/>
        <v>0.008950444749540492</v>
      </c>
      <c r="H66" s="350">
        <v>5895</v>
      </c>
      <c r="I66" s="351">
        <v>5465</v>
      </c>
      <c r="J66" s="352"/>
      <c r="K66" s="351"/>
      <c r="L66" s="352">
        <f t="shared" si="34"/>
        <v>11360</v>
      </c>
      <c r="M66" s="354">
        <f t="shared" si="35"/>
        <v>-0.1191021126760563</v>
      </c>
      <c r="N66" s="350">
        <v>5088</v>
      </c>
      <c r="O66" s="351">
        <v>4919</v>
      </c>
      <c r="P66" s="352"/>
      <c r="Q66" s="351"/>
      <c r="R66" s="352">
        <f t="shared" si="36"/>
        <v>10007</v>
      </c>
      <c r="S66" s="353">
        <f t="shared" si="37"/>
        <v>0.008950444749540492</v>
      </c>
      <c r="T66" s="364">
        <v>5895</v>
      </c>
      <c r="U66" s="351">
        <v>5465</v>
      </c>
      <c r="V66" s="352"/>
      <c r="W66" s="351"/>
      <c r="X66" s="352">
        <f t="shared" si="38"/>
        <v>11360</v>
      </c>
      <c r="Y66" s="355">
        <f t="shared" si="39"/>
        <v>-0.1191021126760563</v>
      </c>
    </row>
    <row r="67" spans="1:25" s="137" customFormat="1" ht="19.5" customHeight="1">
      <c r="A67" s="349" t="s">
        <v>161</v>
      </c>
      <c r="B67" s="350">
        <v>4958</v>
      </c>
      <c r="C67" s="351">
        <v>4244</v>
      </c>
      <c r="D67" s="352">
        <v>0</v>
      </c>
      <c r="E67" s="351">
        <v>0</v>
      </c>
      <c r="F67" s="352">
        <f t="shared" si="24"/>
        <v>9202</v>
      </c>
      <c r="G67" s="353">
        <f t="shared" si="25"/>
        <v>0.008230437951960788</v>
      </c>
      <c r="H67" s="350">
        <v>6669</v>
      </c>
      <c r="I67" s="351">
        <v>5318</v>
      </c>
      <c r="J67" s="352"/>
      <c r="K67" s="351"/>
      <c r="L67" s="352">
        <f t="shared" si="26"/>
        <v>11987</v>
      </c>
      <c r="M67" s="354">
        <f t="shared" si="27"/>
        <v>-0.23233502961541674</v>
      </c>
      <c r="N67" s="350">
        <v>4958</v>
      </c>
      <c r="O67" s="351">
        <v>4244</v>
      </c>
      <c r="P67" s="352"/>
      <c r="Q67" s="351"/>
      <c r="R67" s="352">
        <f t="shared" si="28"/>
        <v>9202</v>
      </c>
      <c r="S67" s="353">
        <f t="shared" si="29"/>
        <v>0.008230437951960788</v>
      </c>
      <c r="T67" s="364">
        <v>6669</v>
      </c>
      <c r="U67" s="351">
        <v>5318</v>
      </c>
      <c r="V67" s="352"/>
      <c r="W67" s="351"/>
      <c r="X67" s="352">
        <f t="shared" si="30"/>
        <v>11987</v>
      </c>
      <c r="Y67" s="355">
        <f t="shared" si="31"/>
        <v>-0.23233502961541674</v>
      </c>
    </row>
    <row r="68" spans="1:25" s="137" customFormat="1" ht="19.5" customHeight="1">
      <c r="A68" s="349" t="s">
        <v>203</v>
      </c>
      <c r="B68" s="350">
        <v>3828</v>
      </c>
      <c r="C68" s="351">
        <v>3557</v>
      </c>
      <c r="D68" s="352">
        <v>0</v>
      </c>
      <c r="E68" s="351">
        <v>0</v>
      </c>
      <c r="F68" s="352">
        <f t="shared" si="24"/>
        <v>7385</v>
      </c>
      <c r="G68" s="353">
        <f t="shared" si="25"/>
        <v>0.006605279751709457</v>
      </c>
      <c r="H68" s="350">
        <v>2717</v>
      </c>
      <c r="I68" s="351">
        <v>2429</v>
      </c>
      <c r="J68" s="352"/>
      <c r="K68" s="351"/>
      <c r="L68" s="352">
        <f t="shared" si="26"/>
        <v>5146</v>
      </c>
      <c r="M68" s="354">
        <f t="shared" si="27"/>
        <v>0.43509521958802955</v>
      </c>
      <c r="N68" s="350">
        <v>3828</v>
      </c>
      <c r="O68" s="351">
        <v>3557</v>
      </c>
      <c r="P68" s="352"/>
      <c r="Q68" s="351"/>
      <c r="R68" s="352">
        <f t="shared" si="28"/>
        <v>7385</v>
      </c>
      <c r="S68" s="353">
        <f t="shared" si="29"/>
        <v>0.006605279751709457</v>
      </c>
      <c r="T68" s="364">
        <v>2717</v>
      </c>
      <c r="U68" s="351">
        <v>2429</v>
      </c>
      <c r="V68" s="352"/>
      <c r="W68" s="351"/>
      <c r="X68" s="352">
        <f t="shared" si="30"/>
        <v>5146</v>
      </c>
      <c r="Y68" s="355">
        <f t="shared" si="31"/>
        <v>0.43509521958802955</v>
      </c>
    </row>
    <row r="69" spans="1:25" s="137" customFormat="1" ht="19.5" customHeight="1">
      <c r="A69" s="349" t="s">
        <v>208</v>
      </c>
      <c r="B69" s="350">
        <v>655</v>
      </c>
      <c r="C69" s="351">
        <v>437</v>
      </c>
      <c r="D69" s="352">
        <v>0</v>
      </c>
      <c r="E69" s="351">
        <v>0</v>
      </c>
      <c r="F69" s="352">
        <f t="shared" si="24"/>
        <v>1092</v>
      </c>
      <c r="G69" s="353">
        <f t="shared" si="25"/>
        <v>0.0009767048732385547</v>
      </c>
      <c r="H69" s="350">
        <v>511</v>
      </c>
      <c r="I69" s="351">
        <v>365</v>
      </c>
      <c r="J69" s="352"/>
      <c r="K69" s="351"/>
      <c r="L69" s="352">
        <f t="shared" si="26"/>
        <v>876</v>
      </c>
      <c r="M69" s="354">
        <f t="shared" si="27"/>
        <v>0.24657534246575352</v>
      </c>
      <c r="N69" s="350">
        <v>655</v>
      </c>
      <c r="O69" s="351">
        <v>437</v>
      </c>
      <c r="P69" s="352"/>
      <c r="Q69" s="351"/>
      <c r="R69" s="352">
        <f t="shared" si="28"/>
        <v>1092</v>
      </c>
      <c r="S69" s="353">
        <f t="shared" si="29"/>
        <v>0.0009767048732385547</v>
      </c>
      <c r="T69" s="364">
        <v>511</v>
      </c>
      <c r="U69" s="351">
        <v>365</v>
      </c>
      <c r="V69" s="352"/>
      <c r="W69" s="351"/>
      <c r="X69" s="352">
        <f t="shared" si="30"/>
        <v>876</v>
      </c>
      <c r="Y69" s="355">
        <f t="shared" si="31"/>
        <v>0.24657534246575352</v>
      </c>
    </row>
    <row r="70" spans="1:25" s="137" customFormat="1" ht="19.5" customHeight="1" thickBot="1">
      <c r="A70" s="356" t="s">
        <v>174</v>
      </c>
      <c r="B70" s="357">
        <v>244</v>
      </c>
      <c r="C70" s="358">
        <v>198</v>
      </c>
      <c r="D70" s="359">
        <v>14</v>
      </c>
      <c r="E70" s="358">
        <v>42</v>
      </c>
      <c r="F70" s="359">
        <f t="shared" si="24"/>
        <v>498</v>
      </c>
      <c r="G70" s="360">
        <f t="shared" si="25"/>
        <v>0.00044542035427912115</v>
      </c>
      <c r="H70" s="357">
        <v>260</v>
      </c>
      <c r="I70" s="358">
        <v>344</v>
      </c>
      <c r="J70" s="359">
        <v>54</v>
      </c>
      <c r="K70" s="358">
        <v>36</v>
      </c>
      <c r="L70" s="359">
        <f t="shared" si="26"/>
        <v>694</v>
      </c>
      <c r="M70" s="361">
        <f t="shared" si="27"/>
        <v>-0.28242074927953886</v>
      </c>
      <c r="N70" s="357">
        <v>244</v>
      </c>
      <c r="O70" s="358">
        <v>198</v>
      </c>
      <c r="P70" s="359">
        <v>14</v>
      </c>
      <c r="Q70" s="358">
        <v>42</v>
      </c>
      <c r="R70" s="359">
        <f t="shared" si="28"/>
        <v>498</v>
      </c>
      <c r="S70" s="360">
        <f t="shared" si="29"/>
        <v>0.00044542035427912115</v>
      </c>
      <c r="T70" s="365">
        <v>260</v>
      </c>
      <c r="U70" s="358">
        <v>344</v>
      </c>
      <c r="V70" s="359">
        <v>54</v>
      </c>
      <c r="W70" s="358">
        <v>36</v>
      </c>
      <c r="X70" s="359">
        <f t="shared" si="30"/>
        <v>694</v>
      </c>
      <c r="Y70" s="362">
        <f t="shared" si="31"/>
        <v>-0.28242074927953886</v>
      </c>
    </row>
    <row r="71" spans="1:25" s="174" customFormat="1" ht="19.5" customHeight="1">
      <c r="A71" s="183" t="s">
        <v>52</v>
      </c>
      <c r="B71" s="180">
        <f>SUM(B72:B81)</f>
        <v>14354</v>
      </c>
      <c r="C71" s="179">
        <f>SUM(C72:C81)</f>
        <v>14639</v>
      </c>
      <c r="D71" s="178">
        <f>SUM(D72:D81)</f>
        <v>475</v>
      </c>
      <c r="E71" s="179">
        <f>SUM(E72:E81)</f>
        <v>504</v>
      </c>
      <c r="F71" s="178">
        <f aca="true" t="shared" si="40" ref="F71:F82">SUM(B71:E71)</f>
        <v>29972</v>
      </c>
      <c r="G71" s="181">
        <f aca="true" t="shared" si="41" ref="G71:G82">F71/$F$9</f>
        <v>0.026807507747899233</v>
      </c>
      <c r="H71" s="180">
        <f>SUM(H72:H81)</f>
        <v>12372</v>
      </c>
      <c r="I71" s="179">
        <f>SUM(I72:I81)</f>
        <v>12915</v>
      </c>
      <c r="J71" s="178">
        <f>SUM(J72:J81)</f>
        <v>47</v>
      </c>
      <c r="K71" s="179">
        <f>SUM(K72:K81)</f>
        <v>39</v>
      </c>
      <c r="L71" s="178">
        <f aca="true" t="shared" si="42" ref="L71:L82">SUM(H71:K71)</f>
        <v>25373</v>
      </c>
      <c r="M71" s="182">
        <f aca="true" t="shared" si="43" ref="M71:M82">IF(ISERROR(F71/L71-1),"         /0",(F71/L71-1))</f>
        <v>0.1812556654711701</v>
      </c>
      <c r="N71" s="180">
        <f>SUM(N72:N81)</f>
        <v>14354</v>
      </c>
      <c r="O71" s="179">
        <f>SUM(O72:O81)</f>
        <v>14639</v>
      </c>
      <c r="P71" s="178">
        <f>SUM(P72:P81)</f>
        <v>475</v>
      </c>
      <c r="Q71" s="179">
        <f>SUM(Q72:Q81)</f>
        <v>504</v>
      </c>
      <c r="R71" s="178">
        <f aca="true" t="shared" si="44" ref="R71:R82">SUM(N71:Q71)</f>
        <v>29972</v>
      </c>
      <c r="S71" s="181">
        <f aca="true" t="shared" si="45" ref="S71:S82">R71/$R$9</f>
        <v>0.026807507747899233</v>
      </c>
      <c r="T71" s="180">
        <f>SUM(T72:T81)</f>
        <v>12372</v>
      </c>
      <c r="U71" s="179">
        <f>SUM(U72:U81)</f>
        <v>12915</v>
      </c>
      <c r="V71" s="178">
        <f>SUM(V72:V81)</f>
        <v>47</v>
      </c>
      <c r="W71" s="179">
        <f>SUM(W72:W81)</f>
        <v>39</v>
      </c>
      <c r="X71" s="178">
        <f aca="true" t="shared" si="46" ref="X71:X82">SUM(T71:W71)</f>
        <v>25373</v>
      </c>
      <c r="Y71" s="175">
        <f aca="true" t="shared" si="47" ref="Y71:Y82">IF(ISERROR(R71/X71-1),"         /0",IF(R71/X71&gt;5,"  *  ",(R71/X71-1)))</f>
        <v>0.1812556654711701</v>
      </c>
    </row>
    <row r="72" spans="1:25" ht="19.5" customHeight="1">
      <c r="A72" s="342" t="s">
        <v>159</v>
      </c>
      <c r="B72" s="343">
        <v>6443</v>
      </c>
      <c r="C72" s="344">
        <v>6293</v>
      </c>
      <c r="D72" s="345">
        <v>419</v>
      </c>
      <c r="E72" s="344">
        <v>419</v>
      </c>
      <c r="F72" s="345">
        <f t="shared" si="40"/>
        <v>13574</v>
      </c>
      <c r="G72" s="346">
        <f t="shared" si="41"/>
        <v>0.012140835118443355</v>
      </c>
      <c r="H72" s="343">
        <v>5558</v>
      </c>
      <c r="I72" s="344">
        <v>5909</v>
      </c>
      <c r="J72" s="345"/>
      <c r="K72" s="344"/>
      <c r="L72" s="345">
        <f t="shared" si="42"/>
        <v>11467</v>
      </c>
      <c r="M72" s="347">
        <f t="shared" si="43"/>
        <v>0.18374465858550626</v>
      </c>
      <c r="N72" s="343">
        <v>6443</v>
      </c>
      <c r="O72" s="344">
        <v>6293</v>
      </c>
      <c r="P72" s="345">
        <v>419</v>
      </c>
      <c r="Q72" s="344">
        <v>419</v>
      </c>
      <c r="R72" s="345">
        <f t="shared" si="44"/>
        <v>13574</v>
      </c>
      <c r="S72" s="346">
        <f t="shared" si="45"/>
        <v>0.012140835118443355</v>
      </c>
      <c r="T72" s="363">
        <v>5558</v>
      </c>
      <c r="U72" s="344">
        <v>5909</v>
      </c>
      <c r="V72" s="345"/>
      <c r="W72" s="344"/>
      <c r="X72" s="345">
        <f t="shared" si="46"/>
        <v>11467</v>
      </c>
      <c r="Y72" s="348">
        <f t="shared" si="47"/>
        <v>0.18374465858550626</v>
      </c>
    </row>
    <row r="73" spans="1:25" ht="19.5" customHeight="1">
      <c r="A73" s="349" t="s">
        <v>164</v>
      </c>
      <c r="B73" s="350">
        <v>2375</v>
      </c>
      <c r="C73" s="351">
        <v>2750</v>
      </c>
      <c r="D73" s="352">
        <v>0</v>
      </c>
      <c r="E73" s="351">
        <v>0</v>
      </c>
      <c r="F73" s="352">
        <f t="shared" si="40"/>
        <v>5125</v>
      </c>
      <c r="G73" s="353">
        <f t="shared" si="41"/>
        <v>0.004583894208193767</v>
      </c>
      <c r="H73" s="350">
        <v>845</v>
      </c>
      <c r="I73" s="351">
        <v>1263</v>
      </c>
      <c r="J73" s="352"/>
      <c r="K73" s="351"/>
      <c r="L73" s="352">
        <f t="shared" si="42"/>
        <v>2108</v>
      </c>
      <c r="M73" s="354">
        <f t="shared" si="43"/>
        <v>1.4312144212523719</v>
      </c>
      <c r="N73" s="350">
        <v>2375</v>
      </c>
      <c r="O73" s="351">
        <v>2750</v>
      </c>
      <c r="P73" s="352"/>
      <c r="Q73" s="351"/>
      <c r="R73" s="352">
        <f t="shared" si="44"/>
        <v>5125</v>
      </c>
      <c r="S73" s="353">
        <f t="shared" si="45"/>
        <v>0.004583894208193767</v>
      </c>
      <c r="T73" s="364">
        <v>845</v>
      </c>
      <c r="U73" s="351">
        <v>1263</v>
      </c>
      <c r="V73" s="352"/>
      <c r="W73" s="351"/>
      <c r="X73" s="352">
        <f t="shared" si="46"/>
        <v>2108</v>
      </c>
      <c r="Y73" s="355">
        <f t="shared" si="47"/>
        <v>1.4312144212523719</v>
      </c>
    </row>
    <row r="74" spans="1:25" ht="19.5" customHeight="1">
      <c r="A74" s="349" t="s">
        <v>180</v>
      </c>
      <c r="B74" s="350">
        <v>1839</v>
      </c>
      <c r="C74" s="351">
        <v>1901</v>
      </c>
      <c r="D74" s="352">
        <v>0</v>
      </c>
      <c r="E74" s="351">
        <v>0</v>
      </c>
      <c r="F74" s="352">
        <f t="shared" si="40"/>
        <v>3740</v>
      </c>
      <c r="G74" s="353">
        <f t="shared" si="41"/>
        <v>0.0033451247490038417</v>
      </c>
      <c r="H74" s="350">
        <v>2484</v>
      </c>
      <c r="I74" s="351">
        <v>2383</v>
      </c>
      <c r="J74" s="352"/>
      <c r="K74" s="351"/>
      <c r="L74" s="352">
        <f t="shared" si="42"/>
        <v>4867</v>
      </c>
      <c r="M74" s="354">
        <f t="shared" si="43"/>
        <v>-0.23155948222724476</v>
      </c>
      <c r="N74" s="350">
        <v>1839</v>
      </c>
      <c r="O74" s="351">
        <v>1901</v>
      </c>
      <c r="P74" s="352"/>
      <c r="Q74" s="351"/>
      <c r="R74" s="352">
        <f t="shared" si="44"/>
        <v>3740</v>
      </c>
      <c r="S74" s="353">
        <f t="shared" si="45"/>
        <v>0.0033451247490038417</v>
      </c>
      <c r="T74" s="364">
        <v>2484</v>
      </c>
      <c r="U74" s="351">
        <v>2383</v>
      </c>
      <c r="V74" s="352"/>
      <c r="W74" s="351"/>
      <c r="X74" s="352">
        <f t="shared" si="46"/>
        <v>4867</v>
      </c>
      <c r="Y74" s="355">
        <f t="shared" si="47"/>
        <v>-0.23155948222724476</v>
      </c>
    </row>
    <row r="75" spans="1:25" ht="19.5" customHeight="1">
      <c r="A75" s="349" t="s">
        <v>160</v>
      </c>
      <c r="B75" s="350">
        <v>1329</v>
      </c>
      <c r="C75" s="351">
        <v>1289</v>
      </c>
      <c r="D75" s="352">
        <v>0</v>
      </c>
      <c r="E75" s="351">
        <v>0</v>
      </c>
      <c r="F75" s="352">
        <f t="shared" si="40"/>
        <v>2618</v>
      </c>
      <c r="G75" s="353">
        <f t="shared" si="41"/>
        <v>0.002341587324302689</v>
      </c>
      <c r="H75" s="350">
        <v>1403</v>
      </c>
      <c r="I75" s="351">
        <v>1270</v>
      </c>
      <c r="J75" s="352"/>
      <c r="K75" s="351"/>
      <c r="L75" s="352">
        <f t="shared" si="42"/>
        <v>2673</v>
      </c>
      <c r="M75" s="354">
        <f t="shared" si="43"/>
        <v>-0.020576131687242816</v>
      </c>
      <c r="N75" s="350">
        <v>1329</v>
      </c>
      <c r="O75" s="351">
        <v>1289</v>
      </c>
      <c r="P75" s="352"/>
      <c r="Q75" s="351"/>
      <c r="R75" s="352">
        <f t="shared" si="44"/>
        <v>2618</v>
      </c>
      <c r="S75" s="353">
        <f t="shared" si="45"/>
        <v>0.002341587324302689</v>
      </c>
      <c r="T75" s="364">
        <v>1403</v>
      </c>
      <c r="U75" s="351">
        <v>1270</v>
      </c>
      <c r="V75" s="352"/>
      <c r="W75" s="351"/>
      <c r="X75" s="352">
        <f t="shared" si="46"/>
        <v>2673</v>
      </c>
      <c r="Y75" s="355">
        <f t="shared" si="47"/>
        <v>-0.020576131687242816</v>
      </c>
    </row>
    <row r="76" spans="1:25" ht="19.5" customHeight="1">
      <c r="A76" s="349" t="s">
        <v>207</v>
      </c>
      <c r="B76" s="350">
        <v>1131</v>
      </c>
      <c r="C76" s="351">
        <v>1104</v>
      </c>
      <c r="D76" s="352">
        <v>0</v>
      </c>
      <c r="E76" s="351">
        <v>0</v>
      </c>
      <c r="F76" s="352">
        <f t="shared" si="40"/>
        <v>2235</v>
      </c>
      <c r="G76" s="353">
        <f t="shared" si="41"/>
        <v>0.0019990250839635256</v>
      </c>
      <c r="H76" s="350">
        <v>1233</v>
      </c>
      <c r="I76" s="351">
        <v>1165</v>
      </c>
      <c r="J76" s="352"/>
      <c r="K76" s="351"/>
      <c r="L76" s="352">
        <f t="shared" si="42"/>
        <v>2398</v>
      </c>
      <c r="M76" s="354">
        <f t="shared" si="43"/>
        <v>-0.0679733110925771</v>
      </c>
      <c r="N76" s="350">
        <v>1131</v>
      </c>
      <c r="O76" s="351">
        <v>1104</v>
      </c>
      <c r="P76" s="352"/>
      <c r="Q76" s="351"/>
      <c r="R76" s="352">
        <f t="shared" si="44"/>
        <v>2235</v>
      </c>
      <c r="S76" s="353">
        <f t="shared" si="45"/>
        <v>0.0019990250839635256</v>
      </c>
      <c r="T76" s="364">
        <v>1233</v>
      </c>
      <c r="U76" s="351">
        <v>1165</v>
      </c>
      <c r="V76" s="352"/>
      <c r="W76" s="351"/>
      <c r="X76" s="352">
        <f t="shared" si="46"/>
        <v>2398</v>
      </c>
      <c r="Y76" s="355">
        <f t="shared" si="47"/>
        <v>-0.0679733110925771</v>
      </c>
    </row>
    <row r="77" spans="1:25" ht="19.5" customHeight="1">
      <c r="A77" s="349" t="s">
        <v>210</v>
      </c>
      <c r="B77" s="350">
        <v>297</v>
      </c>
      <c r="C77" s="351">
        <v>478</v>
      </c>
      <c r="D77" s="352">
        <v>0</v>
      </c>
      <c r="E77" s="351">
        <v>0</v>
      </c>
      <c r="F77" s="352">
        <f t="shared" si="40"/>
        <v>775</v>
      </c>
      <c r="G77" s="353">
        <f t="shared" si="41"/>
        <v>0.0006931742461171061</v>
      </c>
      <c r="H77" s="350">
        <v>240</v>
      </c>
      <c r="I77" s="351">
        <v>335</v>
      </c>
      <c r="J77" s="352"/>
      <c r="K77" s="351"/>
      <c r="L77" s="352">
        <f t="shared" si="42"/>
        <v>575</v>
      </c>
      <c r="M77" s="354">
        <f t="shared" si="43"/>
        <v>0.34782608695652173</v>
      </c>
      <c r="N77" s="350">
        <v>297</v>
      </c>
      <c r="O77" s="351">
        <v>478</v>
      </c>
      <c r="P77" s="352">
        <v>0</v>
      </c>
      <c r="Q77" s="351">
        <v>0</v>
      </c>
      <c r="R77" s="352">
        <f t="shared" si="44"/>
        <v>775</v>
      </c>
      <c r="S77" s="353">
        <f t="shared" si="45"/>
        <v>0.0006931742461171061</v>
      </c>
      <c r="T77" s="364">
        <v>240</v>
      </c>
      <c r="U77" s="351">
        <v>335</v>
      </c>
      <c r="V77" s="352"/>
      <c r="W77" s="351"/>
      <c r="X77" s="352">
        <f t="shared" si="46"/>
        <v>575</v>
      </c>
      <c r="Y77" s="355">
        <f t="shared" si="47"/>
        <v>0.34782608695652173</v>
      </c>
    </row>
    <row r="78" spans="1:25" ht="19.5" customHeight="1">
      <c r="A78" s="349" t="s">
        <v>191</v>
      </c>
      <c r="B78" s="350">
        <v>367</v>
      </c>
      <c r="C78" s="351">
        <v>299</v>
      </c>
      <c r="D78" s="352">
        <v>0</v>
      </c>
      <c r="E78" s="351">
        <v>0</v>
      </c>
      <c r="F78" s="352">
        <f t="shared" si="40"/>
        <v>666</v>
      </c>
      <c r="G78" s="353">
        <f t="shared" si="41"/>
        <v>0.000595682642469668</v>
      </c>
      <c r="H78" s="350">
        <v>195</v>
      </c>
      <c r="I78" s="351">
        <v>264</v>
      </c>
      <c r="J78" s="352"/>
      <c r="K78" s="351"/>
      <c r="L78" s="352">
        <f t="shared" si="42"/>
        <v>459</v>
      </c>
      <c r="M78" s="354">
        <f t="shared" si="43"/>
        <v>0.4509803921568627</v>
      </c>
      <c r="N78" s="350">
        <v>367</v>
      </c>
      <c r="O78" s="351">
        <v>299</v>
      </c>
      <c r="P78" s="352"/>
      <c r="Q78" s="351"/>
      <c r="R78" s="352">
        <f t="shared" si="44"/>
        <v>666</v>
      </c>
      <c r="S78" s="353">
        <f t="shared" si="45"/>
        <v>0.000595682642469668</v>
      </c>
      <c r="T78" s="364">
        <v>195</v>
      </c>
      <c r="U78" s="351">
        <v>264</v>
      </c>
      <c r="V78" s="352"/>
      <c r="W78" s="351"/>
      <c r="X78" s="352">
        <f t="shared" si="46"/>
        <v>459</v>
      </c>
      <c r="Y78" s="355">
        <f t="shared" si="47"/>
        <v>0.4509803921568627</v>
      </c>
    </row>
    <row r="79" spans="1:25" ht="19.5" customHeight="1">
      <c r="A79" s="349" t="s">
        <v>211</v>
      </c>
      <c r="B79" s="350">
        <v>320</v>
      </c>
      <c r="C79" s="351">
        <v>272</v>
      </c>
      <c r="D79" s="352">
        <v>0</v>
      </c>
      <c r="E79" s="351">
        <v>0</v>
      </c>
      <c r="F79" s="352">
        <f t="shared" si="40"/>
        <v>592</v>
      </c>
      <c r="G79" s="353">
        <f t="shared" si="41"/>
        <v>0.0005294956821952605</v>
      </c>
      <c r="H79" s="350">
        <v>257</v>
      </c>
      <c r="I79" s="351">
        <v>223</v>
      </c>
      <c r="J79" s="352"/>
      <c r="K79" s="351"/>
      <c r="L79" s="352">
        <f t="shared" si="42"/>
        <v>480</v>
      </c>
      <c r="M79" s="354">
        <f t="shared" si="43"/>
        <v>0.2333333333333334</v>
      </c>
      <c r="N79" s="350">
        <v>320</v>
      </c>
      <c r="O79" s="351">
        <v>272</v>
      </c>
      <c r="P79" s="352"/>
      <c r="Q79" s="351"/>
      <c r="R79" s="352">
        <f t="shared" si="44"/>
        <v>592</v>
      </c>
      <c r="S79" s="353">
        <f t="shared" si="45"/>
        <v>0.0005294956821952605</v>
      </c>
      <c r="T79" s="364">
        <v>257</v>
      </c>
      <c r="U79" s="351">
        <v>223</v>
      </c>
      <c r="V79" s="352"/>
      <c r="W79" s="351"/>
      <c r="X79" s="352">
        <f t="shared" si="46"/>
        <v>480</v>
      </c>
      <c r="Y79" s="355">
        <f t="shared" si="47"/>
        <v>0.2333333333333334</v>
      </c>
    </row>
    <row r="80" spans="1:25" ht="19.5" customHeight="1">
      <c r="A80" s="349" t="s">
        <v>185</v>
      </c>
      <c r="B80" s="350">
        <v>179</v>
      </c>
      <c r="C80" s="351">
        <v>202</v>
      </c>
      <c r="D80" s="352">
        <v>0</v>
      </c>
      <c r="E80" s="351">
        <v>0</v>
      </c>
      <c r="F80" s="352">
        <f t="shared" si="40"/>
        <v>381</v>
      </c>
      <c r="G80" s="353">
        <f t="shared" si="41"/>
        <v>0.00034077340357499026</v>
      </c>
      <c r="H80" s="350">
        <v>23</v>
      </c>
      <c r="I80" s="351">
        <v>49</v>
      </c>
      <c r="J80" s="352"/>
      <c r="K80" s="351"/>
      <c r="L80" s="352">
        <f t="shared" si="42"/>
        <v>72</v>
      </c>
      <c r="M80" s="354">
        <f t="shared" si="43"/>
        <v>4.291666666666667</v>
      </c>
      <c r="N80" s="350">
        <v>179</v>
      </c>
      <c r="O80" s="351">
        <v>202</v>
      </c>
      <c r="P80" s="352"/>
      <c r="Q80" s="351"/>
      <c r="R80" s="352">
        <f t="shared" si="44"/>
        <v>381</v>
      </c>
      <c r="S80" s="353">
        <f t="shared" si="45"/>
        <v>0.00034077340357499026</v>
      </c>
      <c r="T80" s="364">
        <v>23</v>
      </c>
      <c r="U80" s="351">
        <v>49</v>
      </c>
      <c r="V80" s="352"/>
      <c r="W80" s="351"/>
      <c r="X80" s="352">
        <f t="shared" si="46"/>
        <v>72</v>
      </c>
      <c r="Y80" s="355" t="str">
        <f t="shared" si="47"/>
        <v>  *  </v>
      </c>
    </row>
    <row r="81" spans="1:25" ht="19.5" customHeight="1" thickBot="1">
      <c r="A81" s="349" t="s">
        <v>174</v>
      </c>
      <c r="B81" s="350">
        <v>74</v>
      </c>
      <c r="C81" s="351">
        <v>51</v>
      </c>
      <c r="D81" s="352">
        <v>56</v>
      </c>
      <c r="E81" s="351">
        <v>85</v>
      </c>
      <c r="F81" s="352">
        <f t="shared" si="40"/>
        <v>266</v>
      </c>
      <c r="G81" s="353">
        <f t="shared" si="41"/>
        <v>0.00023791528963503257</v>
      </c>
      <c r="H81" s="350">
        <v>134</v>
      </c>
      <c r="I81" s="351">
        <v>54</v>
      </c>
      <c r="J81" s="352">
        <v>47</v>
      </c>
      <c r="K81" s="351">
        <v>39</v>
      </c>
      <c r="L81" s="352">
        <f t="shared" si="42"/>
        <v>274</v>
      </c>
      <c r="M81" s="354">
        <f t="shared" si="43"/>
        <v>-0.029197080291970767</v>
      </c>
      <c r="N81" s="350">
        <v>74</v>
      </c>
      <c r="O81" s="351">
        <v>51</v>
      </c>
      <c r="P81" s="352">
        <v>56</v>
      </c>
      <c r="Q81" s="351">
        <v>85</v>
      </c>
      <c r="R81" s="352">
        <f t="shared" si="44"/>
        <v>266</v>
      </c>
      <c r="S81" s="353">
        <f t="shared" si="45"/>
        <v>0.00023791528963503257</v>
      </c>
      <c r="T81" s="364">
        <v>134</v>
      </c>
      <c r="U81" s="351">
        <v>54</v>
      </c>
      <c r="V81" s="352">
        <v>47</v>
      </c>
      <c r="W81" s="351">
        <v>39</v>
      </c>
      <c r="X81" s="352">
        <f t="shared" si="46"/>
        <v>274</v>
      </c>
      <c r="Y81" s="355">
        <f t="shared" si="47"/>
        <v>-0.029197080291970767</v>
      </c>
    </row>
    <row r="82" spans="1:25" s="137" customFormat="1" ht="19.5" customHeight="1" thickBot="1">
      <c r="A82" s="173" t="s">
        <v>51</v>
      </c>
      <c r="B82" s="170">
        <v>2695</v>
      </c>
      <c r="C82" s="169">
        <v>2598</v>
      </c>
      <c r="D82" s="168">
        <v>0</v>
      </c>
      <c r="E82" s="169">
        <v>0</v>
      </c>
      <c r="F82" s="168">
        <f t="shared" si="40"/>
        <v>5293</v>
      </c>
      <c r="G82" s="171">
        <f t="shared" si="41"/>
        <v>0.004734156496384314</v>
      </c>
      <c r="H82" s="170">
        <v>3415</v>
      </c>
      <c r="I82" s="169">
        <v>3323</v>
      </c>
      <c r="J82" s="168">
        <v>1508</v>
      </c>
      <c r="K82" s="169">
        <v>0</v>
      </c>
      <c r="L82" s="168">
        <f t="shared" si="42"/>
        <v>8246</v>
      </c>
      <c r="M82" s="172">
        <f t="shared" si="43"/>
        <v>-0.35811302449672566</v>
      </c>
      <c r="N82" s="170">
        <v>2695</v>
      </c>
      <c r="O82" s="169">
        <v>2598</v>
      </c>
      <c r="P82" s="168">
        <v>0</v>
      </c>
      <c r="Q82" s="169">
        <v>0</v>
      </c>
      <c r="R82" s="168">
        <f t="shared" si="44"/>
        <v>5293</v>
      </c>
      <c r="S82" s="171">
        <f t="shared" si="45"/>
        <v>0.004734156496384314</v>
      </c>
      <c r="T82" s="170">
        <v>3415</v>
      </c>
      <c r="U82" s="169">
        <v>3323</v>
      </c>
      <c r="V82" s="168">
        <v>1508</v>
      </c>
      <c r="W82" s="169">
        <v>0</v>
      </c>
      <c r="X82" s="168">
        <f t="shared" si="46"/>
        <v>8246</v>
      </c>
      <c r="Y82" s="165">
        <f t="shared" si="47"/>
        <v>-0.35811302449672566</v>
      </c>
    </row>
    <row r="83" ht="7.5" customHeight="1" thickTop="1">
      <c r="A83" s="105"/>
    </row>
    <row r="84" ht="14.25">
      <c r="A84" s="105" t="s">
        <v>62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83:Y65536 M83:M65536 Y3 M3">
    <cfRule type="cellIs" priority="3" dxfId="91" operator="lessThan" stopIfTrue="1">
      <formula>0</formula>
    </cfRule>
  </conditionalFormatting>
  <conditionalFormatting sqref="Y9:Y82 M9:M8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28">
      <selection activeCell="T56" sqref="T56:W56"/>
    </sheetView>
  </sheetViews>
  <sheetFormatPr defaultColWidth="8.00390625" defaultRowHeight="15"/>
  <cols>
    <col min="1" max="1" width="19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8.8515625" style="112" bestFit="1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8.57421875" style="112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65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2" t="s">
        <v>42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5.75" customHeight="1" thickBot="1" thickTop="1">
      <c r="A5" s="702" t="s">
        <v>57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25" customFormat="1" ht="26.25" customHeight="1" thickBot="1">
      <c r="A6" s="703"/>
      <c r="B6" s="668" t="s">
        <v>154</v>
      </c>
      <c r="C6" s="669"/>
      <c r="D6" s="669"/>
      <c r="E6" s="669"/>
      <c r="F6" s="669"/>
      <c r="G6" s="673" t="s">
        <v>32</v>
      </c>
      <c r="H6" s="668" t="s">
        <v>155</v>
      </c>
      <c r="I6" s="669"/>
      <c r="J6" s="669"/>
      <c r="K6" s="669"/>
      <c r="L6" s="669"/>
      <c r="M6" s="670" t="s">
        <v>31</v>
      </c>
      <c r="N6" s="668" t="s">
        <v>156</v>
      </c>
      <c r="O6" s="669"/>
      <c r="P6" s="669"/>
      <c r="Q6" s="669"/>
      <c r="R6" s="669"/>
      <c r="S6" s="673" t="s">
        <v>32</v>
      </c>
      <c r="T6" s="668" t="s">
        <v>157</v>
      </c>
      <c r="U6" s="669"/>
      <c r="V6" s="669"/>
      <c r="W6" s="669"/>
      <c r="X6" s="669"/>
      <c r="Y6" s="686" t="s">
        <v>31</v>
      </c>
    </row>
    <row r="7" spans="1:25" s="125" customFormat="1" ht="26.25" customHeight="1">
      <c r="A7" s="704"/>
      <c r="B7" s="639" t="s">
        <v>20</v>
      </c>
      <c r="C7" s="631"/>
      <c r="D7" s="630" t="s">
        <v>19</v>
      </c>
      <c r="E7" s="631"/>
      <c r="F7" s="701" t="s">
        <v>15</v>
      </c>
      <c r="G7" s="674"/>
      <c r="H7" s="639" t="s">
        <v>20</v>
      </c>
      <c r="I7" s="631"/>
      <c r="J7" s="630" t="s">
        <v>19</v>
      </c>
      <c r="K7" s="631"/>
      <c r="L7" s="701" t="s">
        <v>15</v>
      </c>
      <c r="M7" s="671"/>
      <c r="N7" s="639" t="s">
        <v>20</v>
      </c>
      <c r="O7" s="631"/>
      <c r="P7" s="630" t="s">
        <v>19</v>
      </c>
      <c r="Q7" s="631"/>
      <c r="R7" s="701" t="s">
        <v>15</v>
      </c>
      <c r="S7" s="674"/>
      <c r="T7" s="639" t="s">
        <v>20</v>
      </c>
      <c r="U7" s="631"/>
      <c r="V7" s="630" t="s">
        <v>19</v>
      </c>
      <c r="W7" s="631"/>
      <c r="X7" s="701" t="s">
        <v>15</v>
      </c>
      <c r="Y7" s="687"/>
    </row>
    <row r="8" spans="1:25" s="160" customFormat="1" ht="27" thickBot="1">
      <c r="A8" s="705"/>
      <c r="B8" s="163" t="s">
        <v>29</v>
      </c>
      <c r="C8" s="161" t="s">
        <v>28</v>
      </c>
      <c r="D8" s="162" t="s">
        <v>29</v>
      </c>
      <c r="E8" s="161" t="s">
        <v>28</v>
      </c>
      <c r="F8" s="682"/>
      <c r="G8" s="675"/>
      <c r="H8" s="163" t="s">
        <v>29</v>
      </c>
      <c r="I8" s="161" t="s">
        <v>28</v>
      </c>
      <c r="J8" s="162" t="s">
        <v>29</v>
      </c>
      <c r="K8" s="161" t="s">
        <v>28</v>
      </c>
      <c r="L8" s="682"/>
      <c r="M8" s="672"/>
      <c r="N8" s="163" t="s">
        <v>29</v>
      </c>
      <c r="O8" s="161" t="s">
        <v>28</v>
      </c>
      <c r="P8" s="162" t="s">
        <v>29</v>
      </c>
      <c r="Q8" s="161" t="s">
        <v>28</v>
      </c>
      <c r="R8" s="682"/>
      <c r="S8" s="675"/>
      <c r="T8" s="163" t="s">
        <v>29</v>
      </c>
      <c r="U8" s="161" t="s">
        <v>28</v>
      </c>
      <c r="V8" s="162" t="s">
        <v>29</v>
      </c>
      <c r="W8" s="161" t="s">
        <v>28</v>
      </c>
      <c r="X8" s="682"/>
      <c r="Y8" s="688"/>
    </row>
    <row r="9" spans="1:25" s="153" customFormat="1" ht="18" customHeight="1" thickBot="1" thickTop="1">
      <c r="A9" s="207" t="s">
        <v>22</v>
      </c>
      <c r="B9" s="205">
        <f>B10+B20+B33+B43+B52+B56</f>
        <v>23957.266999999996</v>
      </c>
      <c r="C9" s="204">
        <f>C10+C20+C33+C43+C52+C56</f>
        <v>13194.999000000002</v>
      </c>
      <c r="D9" s="203">
        <f>D10+D20+D33+D43+D52+D56</f>
        <v>10316.453</v>
      </c>
      <c r="E9" s="204">
        <f>E10+E20+E33+E43+E52+E56</f>
        <v>3650.616</v>
      </c>
      <c r="F9" s="203">
        <f aca="true" t="shared" si="0" ref="F9:F19">SUM(B9:E9)</f>
        <v>51119.335</v>
      </c>
      <c r="G9" s="206">
        <f aca="true" t="shared" si="1" ref="G9:G19">F9/$F$9</f>
        <v>1</v>
      </c>
      <c r="H9" s="205">
        <f>H10+H20+H33+H43+H52+H56</f>
        <v>26922.977</v>
      </c>
      <c r="I9" s="204">
        <f>I10+I20+I33+I43+I52+I56</f>
        <v>13568.128</v>
      </c>
      <c r="J9" s="203">
        <f>J10+J20+J33+J43+J52+J56</f>
        <v>7023.392970000002</v>
      </c>
      <c r="K9" s="204">
        <f>K10+K20+K33+K43+K52+K56</f>
        <v>1404.2140000000002</v>
      </c>
      <c r="L9" s="203">
        <f aca="true" t="shared" si="2" ref="L9:L19">SUM(H9:K9)</f>
        <v>48918.71197</v>
      </c>
      <c r="M9" s="301">
        <f aca="true" t="shared" si="3" ref="M9:M23">IF(ISERROR(F9/L9-1),"         /0",(F9/L9-1))</f>
        <v>0.044985301970942304</v>
      </c>
      <c r="N9" s="205">
        <f>N10+N20+N33+N43+N52+N56</f>
        <v>23957.266999999996</v>
      </c>
      <c r="O9" s="204">
        <f>O10+O20+O33+O43+O52+O56</f>
        <v>13194.999000000002</v>
      </c>
      <c r="P9" s="203">
        <f>P10+P20+P33+P43+P52+P56</f>
        <v>10316.453</v>
      </c>
      <c r="Q9" s="204">
        <f>Q10+Q20+Q33+Q43+Q52+Q56</f>
        <v>3650.616</v>
      </c>
      <c r="R9" s="203">
        <f aca="true" t="shared" si="4" ref="R9:R19">SUM(N9:Q9)</f>
        <v>51119.335</v>
      </c>
      <c r="S9" s="206">
        <f aca="true" t="shared" si="5" ref="S9:S19">R9/$R$9</f>
        <v>1</v>
      </c>
      <c r="T9" s="205">
        <f>T10+T20+T33+T43+T52+T56</f>
        <v>26922.977</v>
      </c>
      <c r="U9" s="204">
        <f>U10+U20+U33+U43+U52+U56</f>
        <v>13568.128</v>
      </c>
      <c r="V9" s="203">
        <f>V10+V20+V33+V43+V52+V56</f>
        <v>7023.392970000002</v>
      </c>
      <c r="W9" s="204">
        <f>W10+W20+W33+W43+W52+W56</f>
        <v>1404.2140000000002</v>
      </c>
      <c r="X9" s="203">
        <f aca="true" t="shared" si="6" ref="X9:X19">SUM(T9:W9)</f>
        <v>48918.71197</v>
      </c>
      <c r="Y9" s="202">
        <f>IF(ISERROR(R9/X9-1),"         /0",(R9/X9-1))</f>
        <v>0.044985301970942304</v>
      </c>
    </row>
    <row r="10" spans="1:25" s="145" customFormat="1" ht="19.5" customHeight="1" thickTop="1">
      <c r="A10" s="201" t="s">
        <v>56</v>
      </c>
      <c r="B10" s="198">
        <f>SUM(B11:B19)</f>
        <v>16717.901</v>
      </c>
      <c r="C10" s="197">
        <f>SUM(C11:C19)</f>
        <v>5748.592</v>
      </c>
      <c r="D10" s="196">
        <f>SUM(D11:D19)</f>
        <v>9272.595000000001</v>
      </c>
      <c r="E10" s="197">
        <f>SUM(E11:E19)</f>
        <v>3016.399</v>
      </c>
      <c r="F10" s="196">
        <f t="shared" si="0"/>
        <v>34755.487</v>
      </c>
      <c r="G10" s="199">
        <f t="shared" si="1"/>
        <v>0.6798892630352097</v>
      </c>
      <c r="H10" s="198">
        <f>SUM(H11:H19)</f>
        <v>19514.221</v>
      </c>
      <c r="I10" s="197">
        <f>SUM(I11:I19)</f>
        <v>6224.317999999999</v>
      </c>
      <c r="J10" s="196">
        <f>SUM(J11:J19)</f>
        <v>6793.626970000001</v>
      </c>
      <c r="K10" s="197">
        <f>SUM(K11:K19)</f>
        <v>1392.7980000000002</v>
      </c>
      <c r="L10" s="196">
        <f t="shared" si="2"/>
        <v>33924.963970000004</v>
      </c>
      <c r="M10" s="200">
        <f t="shared" si="3"/>
        <v>0.024481176479197897</v>
      </c>
      <c r="N10" s="198">
        <f>SUM(N11:N19)</f>
        <v>16717.901</v>
      </c>
      <c r="O10" s="197">
        <f>SUM(O11:O19)</f>
        <v>5748.592</v>
      </c>
      <c r="P10" s="196">
        <f>SUM(P11:P19)</f>
        <v>9272.595000000001</v>
      </c>
      <c r="Q10" s="197">
        <f>SUM(Q11:Q19)</f>
        <v>3016.399</v>
      </c>
      <c r="R10" s="196">
        <f t="shared" si="4"/>
        <v>34755.487</v>
      </c>
      <c r="S10" s="199">
        <f t="shared" si="5"/>
        <v>0.6798892630352097</v>
      </c>
      <c r="T10" s="198">
        <f>SUM(T11:T19)</f>
        <v>19514.221</v>
      </c>
      <c r="U10" s="197">
        <f>SUM(U11:U19)</f>
        <v>6224.317999999999</v>
      </c>
      <c r="V10" s="196">
        <f>SUM(V11:V19)</f>
        <v>6793.626970000001</v>
      </c>
      <c r="W10" s="197">
        <f>SUM(W11:W19)</f>
        <v>1392.7980000000002</v>
      </c>
      <c r="X10" s="196">
        <f t="shared" si="6"/>
        <v>33924.963970000004</v>
      </c>
      <c r="Y10" s="195">
        <f aca="true" t="shared" si="7" ref="Y10:Y19">IF(ISERROR(R10/X10-1),"         /0",IF(R10/X10&gt;5,"  *  ",(R10/X10-1)))</f>
        <v>0.024481176479197897</v>
      </c>
    </row>
    <row r="11" spans="1:25" ht="19.5" customHeight="1">
      <c r="A11" s="342" t="s">
        <v>283</v>
      </c>
      <c r="B11" s="343">
        <v>11284.462000000001</v>
      </c>
      <c r="C11" s="344">
        <v>3612.572</v>
      </c>
      <c r="D11" s="345">
        <v>7983.457</v>
      </c>
      <c r="E11" s="344">
        <v>2285.667</v>
      </c>
      <c r="F11" s="345">
        <f t="shared" si="0"/>
        <v>25166.158000000003</v>
      </c>
      <c r="G11" s="346">
        <f t="shared" si="1"/>
        <v>0.49230213968941505</v>
      </c>
      <c r="H11" s="343">
        <v>12735.62</v>
      </c>
      <c r="I11" s="344">
        <v>4523.942999999999</v>
      </c>
      <c r="J11" s="345">
        <v>5751.208970000001</v>
      </c>
      <c r="K11" s="344">
        <v>1011.912</v>
      </c>
      <c r="L11" s="345">
        <f t="shared" si="2"/>
        <v>24022.683970000002</v>
      </c>
      <c r="M11" s="347">
        <f t="shared" si="3"/>
        <v>0.04759976160149271</v>
      </c>
      <c r="N11" s="343">
        <v>11284.462000000001</v>
      </c>
      <c r="O11" s="344">
        <v>3612.572</v>
      </c>
      <c r="P11" s="345">
        <v>7983.457</v>
      </c>
      <c r="Q11" s="344">
        <v>2285.667</v>
      </c>
      <c r="R11" s="345">
        <f t="shared" si="4"/>
        <v>25166.158000000003</v>
      </c>
      <c r="S11" s="346">
        <f t="shared" si="5"/>
        <v>0.49230213968941505</v>
      </c>
      <c r="T11" s="343">
        <v>12735.62</v>
      </c>
      <c r="U11" s="344">
        <v>4523.942999999999</v>
      </c>
      <c r="V11" s="345">
        <v>5751.208970000001</v>
      </c>
      <c r="W11" s="344">
        <v>1011.912</v>
      </c>
      <c r="X11" s="345">
        <f t="shared" si="6"/>
        <v>24022.683970000002</v>
      </c>
      <c r="Y11" s="348">
        <f t="shared" si="7"/>
        <v>0.04759976160149271</v>
      </c>
    </row>
    <row r="12" spans="1:25" ht="19.5" customHeight="1">
      <c r="A12" s="349" t="s">
        <v>284</v>
      </c>
      <c r="B12" s="350">
        <v>4753.385</v>
      </c>
      <c r="C12" s="351">
        <v>1025.583</v>
      </c>
      <c r="D12" s="352">
        <v>1116.422</v>
      </c>
      <c r="E12" s="351">
        <v>501.366</v>
      </c>
      <c r="F12" s="352">
        <f t="shared" si="0"/>
        <v>7396.756000000001</v>
      </c>
      <c r="G12" s="353">
        <f t="shared" si="1"/>
        <v>0.14469585725244669</v>
      </c>
      <c r="H12" s="350">
        <v>5094.582</v>
      </c>
      <c r="I12" s="351">
        <v>549.91</v>
      </c>
      <c r="J12" s="352">
        <v>660.618</v>
      </c>
      <c r="K12" s="351">
        <v>33.486000000000004</v>
      </c>
      <c r="L12" s="352">
        <f t="shared" si="2"/>
        <v>6338.5960000000005</v>
      </c>
      <c r="M12" s="354">
        <f t="shared" si="3"/>
        <v>0.16693917706697214</v>
      </c>
      <c r="N12" s="350">
        <v>4753.385</v>
      </c>
      <c r="O12" s="351">
        <v>1025.583</v>
      </c>
      <c r="P12" s="352">
        <v>1116.422</v>
      </c>
      <c r="Q12" s="351">
        <v>501.366</v>
      </c>
      <c r="R12" s="352">
        <f t="shared" si="4"/>
        <v>7396.756000000001</v>
      </c>
      <c r="S12" s="353">
        <f t="shared" si="5"/>
        <v>0.14469585725244669</v>
      </c>
      <c r="T12" s="350">
        <v>5094.582</v>
      </c>
      <c r="U12" s="351">
        <v>549.91</v>
      </c>
      <c r="V12" s="352">
        <v>660.618</v>
      </c>
      <c r="W12" s="351">
        <v>33.486000000000004</v>
      </c>
      <c r="X12" s="352">
        <f t="shared" si="6"/>
        <v>6338.5960000000005</v>
      </c>
      <c r="Y12" s="355">
        <f t="shared" si="7"/>
        <v>0.16693917706697214</v>
      </c>
    </row>
    <row r="13" spans="1:25" ht="19.5" customHeight="1">
      <c r="A13" s="349" t="s">
        <v>288</v>
      </c>
      <c r="B13" s="350">
        <v>311.234</v>
      </c>
      <c r="C13" s="351">
        <v>205.48</v>
      </c>
      <c r="D13" s="352">
        <v>0</v>
      </c>
      <c r="E13" s="351">
        <v>0</v>
      </c>
      <c r="F13" s="352">
        <f t="shared" si="0"/>
        <v>516.7139999999999</v>
      </c>
      <c r="G13" s="353">
        <f t="shared" si="1"/>
        <v>0.010107995340706211</v>
      </c>
      <c r="H13" s="350">
        <v>215.102</v>
      </c>
      <c r="I13" s="351">
        <v>122.968</v>
      </c>
      <c r="J13" s="352">
        <v>0</v>
      </c>
      <c r="K13" s="351">
        <v>0</v>
      </c>
      <c r="L13" s="352">
        <f t="shared" si="2"/>
        <v>338.07</v>
      </c>
      <c r="M13" s="354">
        <f>IF(ISERROR(F13/L13-1),"         /0",(F13/L13-1))</f>
        <v>0.5284231076404293</v>
      </c>
      <c r="N13" s="350">
        <v>311.234</v>
      </c>
      <c r="O13" s="351">
        <v>205.48</v>
      </c>
      <c r="P13" s="352"/>
      <c r="Q13" s="351"/>
      <c r="R13" s="352">
        <f t="shared" si="4"/>
        <v>516.7139999999999</v>
      </c>
      <c r="S13" s="353">
        <f t="shared" si="5"/>
        <v>0.010107995340706211</v>
      </c>
      <c r="T13" s="350">
        <v>215.102</v>
      </c>
      <c r="U13" s="351">
        <v>122.968</v>
      </c>
      <c r="V13" s="352">
        <v>0</v>
      </c>
      <c r="W13" s="351">
        <v>0</v>
      </c>
      <c r="X13" s="352">
        <f t="shared" si="6"/>
        <v>338.07</v>
      </c>
      <c r="Y13" s="355">
        <f t="shared" si="7"/>
        <v>0.5284231076404293</v>
      </c>
    </row>
    <row r="14" spans="1:25" ht="19.5" customHeight="1">
      <c r="A14" s="349" t="s">
        <v>292</v>
      </c>
      <c r="B14" s="350">
        <v>165.074</v>
      </c>
      <c r="C14" s="351">
        <v>121.226</v>
      </c>
      <c r="D14" s="352">
        <v>0</v>
      </c>
      <c r="E14" s="351">
        <v>0</v>
      </c>
      <c r="F14" s="352">
        <f>SUM(B14:E14)</f>
        <v>286.3</v>
      </c>
      <c r="G14" s="353">
        <f>F14/$F$9</f>
        <v>0.005600620587102708</v>
      </c>
      <c r="H14" s="350">
        <v>145.115</v>
      </c>
      <c r="I14" s="351">
        <v>117.742</v>
      </c>
      <c r="J14" s="352"/>
      <c r="K14" s="351"/>
      <c r="L14" s="352">
        <f>SUM(H14:K14)</f>
        <v>262.857</v>
      </c>
      <c r="M14" s="354">
        <f>IF(ISERROR(F14/L14-1),"         /0",(F14/L14-1))</f>
        <v>0.0891853745572686</v>
      </c>
      <c r="N14" s="350">
        <v>165.074</v>
      </c>
      <c r="O14" s="351">
        <v>121.226</v>
      </c>
      <c r="P14" s="352"/>
      <c r="Q14" s="351"/>
      <c r="R14" s="352">
        <f>SUM(N14:Q14)</f>
        <v>286.3</v>
      </c>
      <c r="S14" s="353">
        <f>R14/$R$9</f>
        <v>0.005600620587102708</v>
      </c>
      <c r="T14" s="350">
        <v>145.115</v>
      </c>
      <c r="U14" s="351">
        <v>117.742</v>
      </c>
      <c r="V14" s="352"/>
      <c r="W14" s="351"/>
      <c r="X14" s="352">
        <f>SUM(T14:W14)</f>
        <v>262.857</v>
      </c>
      <c r="Y14" s="355">
        <f>IF(ISERROR(R14/X14-1),"         /0",IF(R14/X14&gt;5,"  *  ",(R14/X14-1)))</f>
        <v>0.0891853745572686</v>
      </c>
    </row>
    <row r="15" spans="1:25" ht="19.5" customHeight="1">
      <c r="A15" s="349" t="s">
        <v>286</v>
      </c>
      <c r="B15" s="350">
        <v>10.71</v>
      </c>
      <c r="C15" s="351">
        <v>232.527</v>
      </c>
      <c r="D15" s="352">
        <v>0</v>
      </c>
      <c r="E15" s="351">
        <v>0</v>
      </c>
      <c r="F15" s="352">
        <f>SUM(B15:E15)</f>
        <v>243.237</v>
      </c>
      <c r="G15" s="353">
        <f>F15/$F$9</f>
        <v>0.004758219174799515</v>
      </c>
      <c r="H15" s="350">
        <v>17.281</v>
      </c>
      <c r="I15" s="351">
        <v>300.512</v>
      </c>
      <c r="J15" s="352">
        <v>0</v>
      </c>
      <c r="K15" s="351">
        <v>0</v>
      </c>
      <c r="L15" s="352">
        <f>SUM(H15:K15)</f>
        <v>317.793</v>
      </c>
      <c r="M15" s="354">
        <f>IF(ISERROR(F15/L15-1),"         /0",(F15/L15-1))</f>
        <v>-0.23460554511899256</v>
      </c>
      <c r="N15" s="350">
        <v>10.71</v>
      </c>
      <c r="O15" s="351">
        <v>232.527</v>
      </c>
      <c r="P15" s="352">
        <v>0</v>
      </c>
      <c r="Q15" s="351">
        <v>0</v>
      </c>
      <c r="R15" s="352">
        <f>SUM(N15:Q15)</f>
        <v>243.237</v>
      </c>
      <c r="S15" s="353">
        <f>R15/$R$9</f>
        <v>0.004758219174799515</v>
      </c>
      <c r="T15" s="350">
        <v>17.281</v>
      </c>
      <c r="U15" s="351">
        <v>300.512</v>
      </c>
      <c r="V15" s="352">
        <v>0</v>
      </c>
      <c r="W15" s="351">
        <v>0</v>
      </c>
      <c r="X15" s="352">
        <f>SUM(T15:W15)</f>
        <v>317.793</v>
      </c>
      <c r="Y15" s="355">
        <f>IF(ISERROR(R15/X15-1),"         /0",IF(R15/X15&gt;5,"  *  ",(R15/X15-1)))</f>
        <v>-0.23460554511899256</v>
      </c>
    </row>
    <row r="16" spans="1:25" ht="19.5" customHeight="1">
      <c r="A16" s="349" t="s">
        <v>298</v>
      </c>
      <c r="B16" s="350">
        <v>43.219</v>
      </c>
      <c r="C16" s="351">
        <v>1.459</v>
      </c>
      <c r="D16" s="352">
        <v>0</v>
      </c>
      <c r="E16" s="351">
        <v>138.218</v>
      </c>
      <c r="F16" s="352">
        <f>SUM(B16:E16)</f>
        <v>182.896</v>
      </c>
      <c r="G16" s="353">
        <f>F16/$F$9</f>
        <v>0.003577824320288986</v>
      </c>
      <c r="H16" s="350">
        <v>40.731</v>
      </c>
      <c r="I16" s="351">
        <v>3.028</v>
      </c>
      <c r="J16" s="352"/>
      <c r="K16" s="351"/>
      <c r="L16" s="352">
        <f>SUM(H16:K16)</f>
        <v>43.759</v>
      </c>
      <c r="M16" s="354">
        <f>IF(ISERROR(F16/L16-1),"         /0",(F16/L16-1))</f>
        <v>3.179620192417559</v>
      </c>
      <c r="N16" s="350">
        <v>43.219</v>
      </c>
      <c r="O16" s="351">
        <v>1.459</v>
      </c>
      <c r="P16" s="352"/>
      <c r="Q16" s="351">
        <v>138.218</v>
      </c>
      <c r="R16" s="352">
        <f>SUM(N16:Q16)</f>
        <v>182.896</v>
      </c>
      <c r="S16" s="353">
        <f>R16/$R$9</f>
        <v>0.003577824320288986</v>
      </c>
      <c r="T16" s="350">
        <v>40.731</v>
      </c>
      <c r="U16" s="351">
        <v>3.028</v>
      </c>
      <c r="V16" s="352"/>
      <c r="W16" s="351"/>
      <c r="X16" s="352">
        <f>SUM(T16:W16)</f>
        <v>43.759</v>
      </c>
      <c r="Y16" s="355">
        <f>IF(ISERROR(R16/X16-1),"         /0",IF(R16/X16&gt;5,"  *  ",(R16/X16-1)))</f>
        <v>3.179620192417559</v>
      </c>
    </row>
    <row r="17" spans="1:25" ht="19.5" customHeight="1">
      <c r="A17" s="349" t="s">
        <v>291</v>
      </c>
      <c r="B17" s="350">
        <v>18.899</v>
      </c>
      <c r="C17" s="351">
        <v>153.385</v>
      </c>
      <c r="D17" s="352">
        <v>0</v>
      </c>
      <c r="E17" s="351">
        <v>0</v>
      </c>
      <c r="F17" s="352">
        <f t="shared" si="0"/>
        <v>172.284</v>
      </c>
      <c r="G17" s="353">
        <f t="shared" si="1"/>
        <v>0.0033702316354467443</v>
      </c>
      <c r="H17" s="350">
        <v>22.041</v>
      </c>
      <c r="I17" s="351">
        <v>164.47799999999998</v>
      </c>
      <c r="J17" s="352">
        <v>0</v>
      </c>
      <c r="K17" s="351">
        <v>0</v>
      </c>
      <c r="L17" s="352">
        <f t="shared" si="2"/>
        <v>186.51899999999998</v>
      </c>
      <c r="M17" s="354">
        <f t="shared" si="3"/>
        <v>-0.07631930259115682</v>
      </c>
      <c r="N17" s="350">
        <v>18.899</v>
      </c>
      <c r="O17" s="351">
        <v>153.385</v>
      </c>
      <c r="P17" s="352">
        <v>0</v>
      </c>
      <c r="Q17" s="351"/>
      <c r="R17" s="352">
        <f t="shared" si="4"/>
        <v>172.284</v>
      </c>
      <c r="S17" s="353">
        <f t="shared" si="5"/>
        <v>0.0033702316354467443</v>
      </c>
      <c r="T17" s="350">
        <v>22.041</v>
      </c>
      <c r="U17" s="351">
        <v>164.47799999999998</v>
      </c>
      <c r="V17" s="352">
        <v>0</v>
      </c>
      <c r="W17" s="351">
        <v>0</v>
      </c>
      <c r="X17" s="352">
        <f t="shared" si="6"/>
        <v>186.51899999999998</v>
      </c>
      <c r="Y17" s="355">
        <f t="shared" si="7"/>
        <v>-0.07631930259115682</v>
      </c>
    </row>
    <row r="18" spans="1:25" ht="19.5" customHeight="1">
      <c r="A18" s="349" t="s">
        <v>293</v>
      </c>
      <c r="B18" s="350">
        <v>32.777</v>
      </c>
      <c r="C18" s="351">
        <v>70.59200000000001</v>
      </c>
      <c r="D18" s="352">
        <v>0</v>
      </c>
      <c r="E18" s="351">
        <v>0</v>
      </c>
      <c r="F18" s="352">
        <f t="shared" si="0"/>
        <v>103.36900000000001</v>
      </c>
      <c r="G18" s="353">
        <f t="shared" si="1"/>
        <v>0.0020221115943703104</v>
      </c>
      <c r="H18" s="350">
        <v>156.851</v>
      </c>
      <c r="I18" s="351">
        <v>68.21</v>
      </c>
      <c r="J18" s="352"/>
      <c r="K18" s="351"/>
      <c r="L18" s="352">
        <f t="shared" si="2"/>
        <v>225.06099999999998</v>
      </c>
      <c r="M18" s="354">
        <f t="shared" si="3"/>
        <v>-0.5407067417277982</v>
      </c>
      <c r="N18" s="350">
        <v>32.777</v>
      </c>
      <c r="O18" s="351">
        <v>70.59200000000001</v>
      </c>
      <c r="P18" s="352"/>
      <c r="Q18" s="351"/>
      <c r="R18" s="352">
        <f t="shared" si="4"/>
        <v>103.36900000000001</v>
      </c>
      <c r="S18" s="353">
        <f t="shared" si="5"/>
        <v>0.0020221115943703104</v>
      </c>
      <c r="T18" s="350">
        <v>156.851</v>
      </c>
      <c r="U18" s="351">
        <v>68.21</v>
      </c>
      <c r="V18" s="352"/>
      <c r="W18" s="351"/>
      <c r="X18" s="352">
        <f t="shared" si="6"/>
        <v>225.06099999999998</v>
      </c>
      <c r="Y18" s="355">
        <f t="shared" si="7"/>
        <v>-0.5407067417277982</v>
      </c>
    </row>
    <row r="19" spans="1:25" ht="19.5" customHeight="1" thickBot="1">
      <c r="A19" s="349" t="s">
        <v>282</v>
      </c>
      <c r="B19" s="350">
        <v>98.14099999999999</v>
      </c>
      <c r="C19" s="351">
        <v>325.76800000000003</v>
      </c>
      <c r="D19" s="352">
        <v>172.716</v>
      </c>
      <c r="E19" s="351">
        <v>91.148</v>
      </c>
      <c r="F19" s="352">
        <f t="shared" si="0"/>
        <v>687.773</v>
      </c>
      <c r="G19" s="353">
        <f t="shared" si="1"/>
        <v>0.013454263440633569</v>
      </c>
      <c r="H19" s="350">
        <v>1086.8980000000001</v>
      </c>
      <c r="I19" s="351">
        <v>373.527</v>
      </c>
      <c r="J19" s="352">
        <v>381.8</v>
      </c>
      <c r="K19" s="351">
        <v>347.4</v>
      </c>
      <c r="L19" s="352">
        <f t="shared" si="2"/>
        <v>2189.625</v>
      </c>
      <c r="M19" s="354">
        <f t="shared" si="3"/>
        <v>-0.6858946166581035</v>
      </c>
      <c r="N19" s="350">
        <v>98.14099999999999</v>
      </c>
      <c r="O19" s="351">
        <v>325.76800000000003</v>
      </c>
      <c r="P19" s="352">
        <v>172.716</v>
      </c>
      <c r="Q19" s="351">
        <v>91.148</v>
      </c>
      <c r="R19" s="352">
        <f t="shared" si="4"/>
        <v>687.773</v>
      </c>
      <c r="S19" s="353">
        <f t="shared" si="5"/>
        <v>0.013454263440633569</v>
      </c>
      <c r="T19" s="350">
        <v>1086.8980000000001</v>
      </c>
      <c r="U19" s="351">
        <v>373.527</v>
      </c>
      <c r="V19" s="352">
        <v>381.8</v>
      </c>
      <c r="W19" s="351">
        <v>347.4</v>
      </c>
      <c r="X19" s="352">
        <f t="shared" si="6"/>
        <v>2189.625</v>
      </c>
      <c r="Y19" s="355">
        <f t="shared" si="7"/>
        <v>-0.6858946166581035</v>
      </c>
    </row>
    <row r="20" spans="1:25" s="145" customFormat="1" ht="19.5" customHeight="1">
      <c r="A20" s="152" t="s">
        <v>55</v>
      </c>
      <c r="B20" s="149">
        <f>SUM(B21:B32)</f>
        <v>2787.282</v>
      </c>
      <c r="C20" s="148">
        <f>SUM(C21:C32)</f>
        <v>3787.4790000000003</v>
      </c>
      <c r="D20" s="147">
        <f>SUM(D21:D32)</f>
        <v>342.81699999999995</v>
      </c>
      <c r="E20" s="148">
        <f>SUM(E21:E32)</f>
        <v>296.164</v>
      </c>
      <c r="F20" s="147">
        <f aca="true" t="shared" si="8" ref="F20:F56">SUM(B20:E20)</f>
        <v>7213.742</v>
      </c>
      <c r="G20" s="150">
        <f aca="true" t="shared" si="9" ref="G20:G56">F20/$F$9</f>
        <v>0.14111572460791988</v>
      </c>
      <c r="H20" s="149">
        <f>SUM(H21:H32)</f>
        <v>3203.9749999999995</v>
      </c>
      <c r="I20" s="148">
        <f>SUM(I21:I32)</f>
        <v>4039.6840000000007</v>
      </c>
      <c r="J20" s="147">
        <f>SUM(J21:J32)</f>
        <v>225.19400000000002</v>
      </c>
      <c r="K20" s="148">
        <f>SUM(K21:K32)</f>
        <v>11.062</v>
      </c>
      <c r="L20" s="147">
        <f aca="true" t="shared" si="10" ref="L20:L52">SUM(H20:K20)</f>
        <v>7479.915</v>
      </c>
      <c r="M20" s="151">
        <f t="shared" si="3"/>
        <v>-0.035585030043790544</v>
      </c>
      <c r="N20" s="149">
        <f>SUM(N21:N32)</f>
        <v>2787.282</v>
      </c>
      <c r="O20" s="148">
        <f>SUM(O21:O32)</f>
        <v>3787.4790000000003</v>
      </c>
      <c r="P20" s="147">
        <f>SUM(P21:P32)</f>
        <v>342.81699999999995</v>
      </c>
      <c r="Q20" s="148">
        <f>SUM(Q21:Q32)</f>
        <v>296.164</v>
      </c>
      <c r="R20" s="147">
        <f aca="true" t="shared" si="11" ref="R20:R56">SUM(N20:Q20)</f>
        <v>7213.742</v>
      </c>
      <c r="S20" s="150">
        <f aca="true" t="shared" si="12" ref="S20:S56">R20/$R$9</f>
        <v>0.14111572460791988</v>
      </c>
      <c r="T20" s="149">
        <f>SUM(T21:T32)</f>
        <v>3203.9749999999995</v>
      </c>
      <c r="U20" s="148">
        <f>SUM(U21:U32)</f>
        <v>4039.6840000000007</v>
      </c>
      <c r="V20" s="147">
        <f>SUM(V21:V32)</f>
        <v>225.19400000000002</v>
      </c>
      <c r="W20" s="148">
        <f>SUM(W21:W32)</f>
        <v>11.062</v>
      </c>
      <c r="X20" s="147">
        <f aca="true" t="shared" si="13" ref="X20:X56">SUM(T20:W20)</f>
        <v>7479.915</v>
      </c>
      <c r="Y20" s="146">
        <f aca="true" t="shared" si="14" ref="Y20:Y56">IF(ISERROR(R20/X20-1),"         /0",IF(R20/X20&gt;5,"  *  ",(R20/X20-1)))</f>
        <v>-0.035585030043790544</v>
      </c>
    </row>
    <row r="21" spans="1:25" ht="19.5" customHeight="1">
      <c r="A21" s="342" t="s">
        <v>307</v>
      </c>
      <c r="B21" s="343">
        <v>536.3629999999999</v>
      </c>
      <c r="C21" s="344">
        <v>600.716</v>
      </c>
      <c r="D21" s="345">
        <v>269.659</v>
      </c>
      <c r="E21" s="344">
        <v>0</v>
      </c>
      <c r="F21" s="345">
        <f t="shared" si="8"/>
        <v>1406.7379999999998</v>
      </c>
      <c r="G21" s="346">
        <f t="shared" si="9"/>
        <v>0.027518706962835097</v>
      </c>
      <c r="H21" s="343">
        <v>459.166</v>
      </c>
      <c r="I21" s="344">
        <v>484.274</v>
      </c>
      <c r="J21" s="345"/>
      <c r="K21" s="344"/>
      <c r="L21" s="345">
        <f t="shared" si="10"/>
        <v>943.44</v>
      </c>
      <c r="M21" s="347">
        <f t="shared" si="3"/>
        <v>0.4910730942084285</v>
      </c>
      <c r="N21" s="343">
        <v>536.3629999999999</v>
      </c>
      <c r="O21" s="344">
        <v>600.716</v>
      </c>
      <c r="P21" s="345">
        <v>269.659</v>
      </c>
      <c r="Q21" s="344">
        <v>0</v>
      </c>
      <c r="R21" s="345">
        <f t="shared" si="11"/>
        <v>1406.7379999999998</v>
      </c>
      <c r="S21" s="346">
        <f t="shared" si="12"/>
        <v>0.027518706962835097</v>
      </c>
      <c r="T21" s="363">
        <v>459.166</v>
      </c>
      <c r="U21" s="344">
        <v>484.274</v>
      </c>
      <c r="V21" s="345"/>
      <c r="W21" s="344"/>
      <c r="X21" s="345">
        <f t="shared" si="13"/>
        <v>943.44</v>
      </c>
      <c r="Y21" s="348">
        <f t="shared" si="14"/>
        <v>0.4910730942084285</v>
      </c>
    </row>
    <row r="22" spans="1:25" ht="19.5" customHeight="1">
      <c r="A22" s="349" t="s">
        <v>309</v>
      </c>
      <c r="B22" s="350">
        <v>399.148</v>
      </c>
      <c r="C22" s="351">
        <v>817.216</v>
      </c>
      <c r="D22" s="352">
        <v>31.315</v>
      </c>
      <c r="E22" s="351">
        <v>0</v>
      </c>
      <c r="F22" s="352">
        <f t="shared" si="8"/>
        <v>1247.679</v>
      </c>
      <c r="G22" s="353">
        <f t="shared" si="9"/>
        <v>0.02440718370064869</v>
      </c>
      <c r="H22" s="350">
        <v>486.634</v>
      </c>
      <c r="I22" s="351">
        <v>836.972</v>
      </c>
      <c r="J22" s="352"/>
      <c r="K22" s="351"/>
      <c r="L22" s="352">
        <f t="shared" si="10"/>
        <v>1323.606</v>
      </c>
      <c r="M22" s="354">
        <f t="shared" si="3"/>
        <v>-0.057363747217827554</v>
      </c>
      <c r="N22" s="350">
        <v>399.148</v>
      </c>
      <c r="O22" s="351">
        <v>817.216</v>
      </c>
      <c r="P22" s="352">
        <v>31.315</v>
      </c>
      <c r="Q22" s="351"/>
      <c r="R22" s="352">
        <f t="shared" si="11"/>
        <v>1247.679</v>
      </c>
      <c r="S22" s="353">
        <f t="shared" si="12"/>
        <v>0.02440718370064869</v>
      </c>
      <c r="T22" s="364">
        <v>486.634</v>
      </c>
      <c r="U22" s="351">
        <v>836.972</v>
      </c>
      <c r="V22" s="352"/>
      <c r="W22" s="351"/>
      <c r="X22" s="352">
        <f t="shared" si="13"/>
        <v>1323.606</v>
      </c>
      <c r="Y22" s="355">
        <f t="shared" si="14"/>
        <v>-0.057363747217827554</v>
      </c>
    </row>
    <row r="23" spans="1:25" ht="19.5" customHeight="1">
      <c r="A23" s="349" t="s">
        <v>308</v>
      </c>
      <c r="B23" s="350">
        <v>447.488</v>
      </c>
      <c r="C23" s="351">
        <v>670.096</v>
      </c>
      <c r="D23" s="352">
        <v>41.823</v>
      </c>
      <c r="E23" s="351">
        <v>0</v>
      </c>
      <c r="F23" s="352">
        <f t="shared" si="8"/>
        <v>1159.4070000000002</v>
      </c>
      <c r="G23" s="353">
        <f t="shared" si="9"/>
        <v>0.022680400674226303</v>
      </c>
      <c r="H23" s="350">
        <v>720.407</v>
      </c>
      <c r="I23" s="351">
        <v>1430.5300000000002</v>
      </c>
      <c r="J23" s="352">
        <v>97.68</v>
      </c>
      <c r="K23" s="351"/>
      <c r="L23" s="352">
        <f t="shared" si="10"/>
        <v>2248.617</v>
      </c>
      <c r="M23" s="354">
        <f t="shared" si="3"/>
        <v>-0.4843910723791557</v>
      </c>
      <c r="N23" s="350">
        <v>447.488</v>
      </c>
      <c r="O23" s="351">
        <v>670.096</v>
      </c>
      <c r="P23" s="352">
        <v>41.823</v>
      </c>
      <c r="Q23" s="351">
        <v>0</v>
      </c>
      <c r="R23" s="352">
        <f t="shared" si="11"/>
        <v>1159.4070000000002</v>
      </c>
      <c r="S23" s="353">
        <f t="shared" si="12"/>
        <v>0.022680400674226303</v>
      </c>
      <c r="T23" s="364">
        <v>720.407</v>
      </c>
      <c r="U23" s="351">
        <v>1430.5300000000002</v>
      </c>
      <c r="V23" s="352">
        <v>97.68</v>
      </c>
      <c r="W23" s="351"/>
      <c r="X23" s="352">
        <f t="shared" si="13"/>
        <v>2248.617</v>
      </c>
      <c r="Y23" s="355">
        <f t="shared" si="14"/>
        <v>-0.4843910723791557</v>
      </c>
    </row>
    <row r="24" spans="1:25" ht="19.5" customHeight="1">
      <c r="A24" s="349" t="s">
        <v>311</v>
      </c>
      <c r="B24" s="350">
        <v>366.259</v>
      </c>
      <c r="C24" s="351">
        <v>198.563</v>
      </c>
      <c r="D24" s="352">
        <v>0</v>
      </c>
      <c r="E24" s="351">
        <v>23.44</v>
      </c>
      <c r="F24" s="352">
        <f t="shared" si="8"/>
        <v>588.2620000000001</v>
      </c>
      <c r="G24" s="353">
        <f t="shared" si="9"/>
        <v>0.011507622311596973</v>
      </c>
      <c r="H24" s="350">
        <v>342.235</v>
      </c>
      <c r="I24" s="351">
        <v>247.10500000000002</v>
      </c>
      <c r="J24" s="352"/>
      <c r="K24" s="351">
        <v>0.6</v>
      </c>
      <c r="L24" s="352">
        <f t="shared" si="10"/>
        <v>589.94</v>
      </c>
      <c r="M24" s="354">
        <f aca="true" t="shared" si="15" ref="M24:M40">IF(ISERROR(F24/L24-1),"         /0",(F24/L24-1))</f>
        <v>-0.002844357053259694</v>
      </c>
      <c r="N24" s="350">
        <v>366.259</v>
      </c>
      <c r="O24" s="351">
        <v>198.563</v>
      </c>
      <c r="P24" s="352"/>
      <c r="Q24" s="351">
        <v>23.44</v>
      </c>
      <c r="R24" s="352">
        <f t="shared" si="11"/>
        <v>588.2620000000001</v>
      </c>
      <c r="S24" s="353">
        <f t="shared" si="12"/>
        <v>0.011507622311596973</v>
      </c>
      <c r="T24" s="364">
        <v>342.235</v>
      </c>
      <c r="U24" s="351">
        <v>247.10500000000002</v>
      </c>
      <c r="V24" s="352"/>
      <c r="W24" s="351">
        <v>0.6</v>
      </c>
      <c r="X24" s="352">
        <f t="shared" si="13"/>
        <v>589.94</v>
      </c>
      <c r="Y24" s="355">
        <f t="shared" si="14"/>
        <v>-0.002844357053259694</v>
      </c>
    </row>
    <row r="25" spans="1:25" ht="19.5" customHeight="1">
      <c r="A25" s="349" t="s">
        <v>401</v>
      </c>
      <c r="B25" s="350">
        <v>0</v>
      </c>
      <c r="C25" s="351">
        <v>505.932</v>
      </c>
      <c r="D25" s="352">
        <v>0</v>
      </c>
      <c r="E25" s="351">
        <v>48.672</v>
      </c>
      <c r="F25" s="352">
        <f t="shared" si="8"/>
        <v>554.604</v>
      </c>
      <c r="G25" s="353">
        <f t="shared" si="9"/>
        <v>0.010849202165873246</v>
      </c>
      <c r="H25" s="350"/>
      <c r="I25" s="351">
        <v>293.229</v>
      </c>
      <c r="J25" s="352"/>
      <c r="K25" s="351"/>
      <c r="L25" s="352">
        <f t="shared" si="10"/>
        <v>293.229</v>
      </c>
      <c r="M25" s="354">
        <f t="shared" si="15"/>
        <v>0.8913681798185038</v>
      </c>
      <c r="N25" s="350"/>
      <c r="O25" s="351">
        <v>505.932</v>
      </c>
      <c r="P25" s="352"/>
      <c r="Q25" s="351">
        <v>48.672</v>
      </c>
      <c r="R25" s="352">
        <f t="shared" si="11"/>
        <v>554.604</v>
      </c>
      <c r="S25" s="353">
        <f t="shared" si="12"/>
        <v>0.010849202165873246</v>
      </c>
      <c r="T25" s="364"/>
      <c r="U25" s="351">
        <v>293.229</v>
      </c>
      <c r="V25" s="352"/>
      <c r="W25" s="351"/>
      <c r="X25" s="352">
        <f t="shared" si="13"/>
        <v>293.229</v>
      </c>
      <c r="Y25" s="355">
        <f t="shared" si="14"/>
        <v>0.8913681798185038</v>
      </c>
    </row>
    <row r="26" spans="1:25" ht="19.5" customHeight="1">
      <c r="A26" s="349" t="s">
        <v>310</v>
      </c>
      <c r="B26" s="350">
        <v>181.801</v>
      </c>
      <c r="C26" s="351">
        <v>319.27899999999994</v>
      </c>
      <c r="D26" s="352">
        <v>0</v>
      </c>
      <c r="E26" s="351">
        <v>0</v>
      </c>
      <c r="F26" s="352">
        <f>SUM(B26:E26)</f>
        <v>501.0799999999999</v>
      </c>
      <c r="G26" s="353">
        <f>F26/$F$9</f>
        <v>0.009802161941269384</v>
      </c>
      <c r="H26" s="350">
        <v>150.095</v>
      </c>
      <c r="I26" s="351">
        <v>100.673</v>
      </c>
      <c r="J26" s="352"/>
      <c r="K26" s="351"/>
      <c r="L26" s="352">
        <f>SUM(H26:K26)</f>
        <v>250.768</v>
      </c>
      <c r="M26" s="354">
        <f>IF(ISERROR(F26/L26-1),"         /0",(F26/L26-1))</f>
        <v>0.9981815861672938</v>
      </c>
      <c r="N26" s="350">
        <v>181.801</v>
      </c>
      <c r="O26" s="351">
        <v>319.27899999999994</v>
      </c>
      <c r="P26" s="352"/>
      <c r="Q26" s="351"/>
      <c r="R26" s="352">
        <f>SUM(N26:Q26)</f>
        <v>501.0799999999999</v>
      </c>
      <c r="S26" s="353">
        <f>R26/$R$9</f>
        <v>0.009802161941269384</v>
      </c>
      <c r="T26" s="364">
        <v>150.095</v>
      </c>
      <c r="U26" s="351">
        <v>100.673</v>
      </c>
      <c r="V26" s="352"/>
      <c r="W26" s="351"/>
      <c r="X26" s="352">
        <f>SUM(T26:W26)</f>
        <v>250.768</v>
      </c>
      <c r="Y26" s="355">
        <f>IF(ISERROR(R26/X26-1),"         /0",IF(R26/X26&gt;5,"  *  ",(R26/X26-1)))</f>
        <v>0.9981815861672938</v>
      </c>
    </row>
    <row r="27" spans="1:25" ht="19.5" customHeight="1">
      <c r="A27" s="349" t="s">
        <v>313</v>
      </c>
      <c r="B27" s="350">
        <v>156.525</v>
      </c>
      <c r="C27" s="351">
        <v>102.11000000000001</v>
      </c>
      <c r="D27" s="352">
        <v>0</v>
      </c>
      <c r="E27" s="351">
        <v>0</v>
      </c>
      <c r="F27" s="352">
        <f t="shared" si="8"/>
        <v>258.635</v>
      </c>
      <c r="G27" s="353">
        <f t="shared" si="9"/>
        <v>0.005059435925760771</v>
      </c>
      <c r="H27" s="350">
        <v>240.12399999999997</v>
      </c>
      <c r="I27" s="351">
        <v>247.74200000000002</v>
      </c>
      <c r="J27" s="352">
        <v>67.578</v>
      </c>
      <c r="K27" s="351">
        <v>7.29</v>
      </c>
      <c r="L27" s="352">
        <f t="shared" si="10"/>
        <v>562.7339999999999</v>
      </c>
      <c r="M27" s="354">
        <f t="shared" si="15"/>
        <v>-0.5403956398582634</v>
      </c>
      <c r="N27" s="350">
        <v>156.525</v>
      </c>
      <c r="O27" s="351">
        <v>102.11000000000001</v>
      </c>
      <c r="P27" s="352"/>
      <c r="Q27" s="351">
        <v>0</v>
      </c>
      <c r="R27" s="352">
        <f t="shared" si="11"/>
        <v>258.635</v>
      </c>
      <c r="S27" s="353">
        <f t="shared" si="12"/>
        <v>0.005059435925760771</v>
      </c>
      <c r="T27" s="364">
        <v>240.12399999999997</v>
      </c>
      <c r="U27" s="351">
        <v>247.74200000000002</v>
      </c>
      <c r="V27" s="352">
        <v>67.578</v>
      </c>
      <c r="W27" s="351">
        <v>7.29</v>
      </c>
      <c r="X27" s="352">
        <f t="shared" si="13"/>
        <v>562.7339999999999</v>
      </c>
      <c r="Y27" s="355">
        <f t="shared" si="14"/>
        <v>-0.5403956398582634</v>
      </c>
    </row>
    <row r="28" spans="1:25" ht="19.5" customHeight="1">
      <c r="A28" s="349" t="s">
        <v>314</v>
      </c>
      <c r="B28" s="350">
        <v>138.09</v>
      </c>
      <c r="C28" s="351">
        <v>73.098</v>
      </c>
      <c r="D28" s="352">
        <v>0</v>
      </c>
      <c r="E28" s="351">
        <v>0</v>
      </c>
      <c r="F28" s="352">
        <f t="shared" si="8"/>
        <v>211.188</v>
      </c>
      <c r="G28" s="353">
        <f t="shared" si="9"/>
        <v>0.004131274399402887</v>
      </c>
      <c r="H28" s="350">
        <v>246.222</v>
      </c>
      <c r="I28" s="351">
        <v>73.728</v>
      </c>
      <c r="J28" s="352"/>
      <c r="K28" s="351"/>
      <c r="L28" s="352">
        <f t="shared" si="10"/>
        <v>319.95</v>
      </c>
      <c r="M28" s="354">
        <f t="shared" si="15"/>
        <v>-0.33993436474449135</v>
      </c>
      <c r="N28" s="350">
        <v>138.09</v>
      </c>
      <c r="O28" s="351">
        <v>73.098</v>
      </c>
      <c r="P28" s="352">
        <v>0</v>
      </c>
      <c r="Q28" s="351"/>
      <c r="R28" s="352">
        <f t="shared" si="11"/>
        <v>211.188</v>
      </c>
      <c r="S28" s="353">
        <f t="shared" si="12"/>
        <v>0.004131274399402887</v>
      </c>
      <c r="T28" s="364">
        <v>246.222</v>
      </c>
      <c r="U28" s="351">
        <v>73.728</v>
      </c>
      <c r="V28" s="352"/>
      <c r="W28" s="351"/>
      <c r="X28" s="352">
        <f t="shared" si="13"/>
        <v>319.95</v>
      </c>
      <c r="Y28" s="355">
        <f t="shared" si="14"/>
        <v>-0.33993436474449135</v>
      </c>
    </row>
    <row r="29" spans="1:25" ht="19.5" customHeight="1">
      <c r="A29" s="349" t="s">
        <v>402</v>
      </c>
      <c r="B29" s="350">
        <v>12.678</v>
      </c>
      <c r="C29" s="351">
        <v>195.984</v>
      </c>
      <c r="D29" s="352">
        <v>0</v>
      </c>
      <c r="E29" s="351">
        <v>0</v>
      </c>
      <c r="F29" s="352">
        <f t="shared" si="8"/>
        <v>208.662</v>
      </c>
      <c r="G29" s="353">
        <f t="shared" si="9"/>
        <v>0.004081860611058419</v>
      </c>
      <c r="H29" s="350">
        <v>7.47</v>
      </c>
      <c r="I29" s="351">
        <v>50.381</v>
      </c>
      <c r="J29" s="352"/>
      <c r="K29" s="351"/>
      <c r="L29" s="352">
        <f t="shared" si="10"/>
        <v>57.851</v>
      </c>
      <c r="M29" s="354">
        <f t="shared" si="15"/>
        <v>2.606886657101865</v>
      </c>
      <c r="N29" s="350">
        <v>12.678</v>
      </c>
      <c r="O29" s="351">
        <v>195.984</v>
      </c>
      <c r="P29" s="352"/>
      <c r="Q29" s="351"/>
      <c r="R29" s="352">
        <f t="shared" si="11"/>
        <v>208.662</v>
      </c>
      <c r="S29" s="353">
        <f t="shared" si="12"/>
        <v>0.004081860611058419</v>
      </c>
      <c r="T29" s="364">
        <v>7.47</v>
      </c>
      <c r="U29" s="351">
        <v>50.381</v>
      </c>
      <c r="V29" s="352"/>
      <c r="W29" s="351"/>
      <c r="X29" s="352">
        <f t="shared" si="13"/>
        <v>57.851</v>
      </c>
      <c r="Y29" s="355">
        <f t="shared" si="14"/>
        <v>2.606886657101865</v>
      </c>
    </row>
    <row r="30" spans="1:25" ht="19.5" customHeight="1">
      <c r="A30" s="349" t="s">
        <v>312</v>
      </c>
      <c r="B30" s="350">
        <v>39.052</v>
      </c>
      <c r="C30" s="351">
        <v>56.047</v>
      </c>
      <c r="D30" s="352">
        <v>0</v>
      </c>
      <c r="E30" s="351">
        <v>0</v>
      </c>
      <c r="F30" s="352">
        <f t="shared" si="8"/>
        <v>95.09899999999999</v>
      </c>
      <c r="G30" s="353">
        <f t="shared" si="9"/>
        <v>0.0018603332770271755</v>
      </c>
      <c r="H30" s="350">
        <v>15.11</v>
      </c>
      <c r="I30" s="351">
        <v>45.062</v>
      </c>
      <c r="J30" s="352"/>
      <c r="K30" s="351"/>
      <c r="L30" s="352">
        <f t="shared" si="10"/>
        <v>60.172</v>
      </c>
      <c r="M30" s="354">
        <f t="shared" si="15"/>
        <v>0.5804527022535397</v>
      </c>
      <c r="N30" s="350">
        <v>39.052</v>
      </c>
      <c r="O30" s="351">
        <v>56.047</v>
      </c>
      <c r="P30" s="352"/>
      <c r="Q30" s="351"/>
      <c r="R30" s="352">
        <f t="shared" si="11"/>
        <v>95.09899999999999</v>
      </c>
      <c r="S30" s="353">
        <f t="shared" si="12"/>
        <v>0.0018603332770271755</v>
      </c>
      <c r="T30" s="364">
        <v>15.11</v>
      </c>
      <c r="U30" s="351">
        <v>45.062</v>
      </c>
      <c r="V30" s="352"/>
      <c r="W30" s="351"/>
      <c r="X30" s="352">
        <f t="shared" si="13"/>
        <v>60.172</v>
      </c>
      <c r="Y30" s="355">
        <f t="shared" si="14"/>
        <v>0.5804527022535397</v>
      </c>
    </row>
    <row r="31" spans="1:25" ht="19.5" customHeight="1">
      <c r="A31" s="349" t="s">
        <v>403</v>
      </c>
      <c r="B31" s="350">
        <v>0</v>
      </c>
      <c r="C31" s="351">
        <v>0</v>
      </c>
      <c r="D31" s="352">
        <v>0</v>
      </c>
      <c r="E31" s="351">
        <v>77.659</v>
      </c>
      <c r="F31" s="352">
        <f t="shared" si="8"/>
        <v>77.659</v>
      </c>
      <c r="G31" s="353">
        <f t="shared" si="9"/>
        <v>0.001519170779510336</v>
      </c>
      <c r="H31" s="350">
        <v>0</v>
      </c>
      <c r="I31" s="351">
        <v>0.101</v>
      </c>
      <c r="J31" s="352">
        <v>0</v>
      </c>
      <c r="K31" s="351">
        <v>0</v>
      </c>
      <c r="L31" s="352">
        <f t="shared" si="10"/>
        <v>0.101</v>
      </c>
      <c r="M31" s="354" t="s">
        <v>45</v>
      </c>
      <c r="N31" s="350">
        <v>0</v>
      </c>
      <c r="O31" s="351">
        <v>0</v>
      </c>
      <c r="P31" s="352"/>
      <c r="Q31" s="351">
        <v>77.659</v>
      </c>
      <c r="R31" s="352">
        <f t="shared" si="11"/>
        <v>77.659</v>
      </c>
      <c r="S31" s="353">
        <f t="shared" si="12"/>
        <v>0.001519170779510336</v>
      </c>
      <c r="T31" s="364">
        <v>0</v>
      </c>
      <c r="U31" s="351">
        <v>0.101</v>
      </c>
      <c r="V31" s="352">
        <v>0</v>
      </c>
      <c r="W31" s="351">
        <v>0</v>
      </c>
      <c r="X31" s="352">
        <f t="shared" si="13"/>
        <v>0.101</v>
      </c>
      <c r="Y31" s="355" t="str">
        <f t="shared" si="14"/>
        <v>  *  </v>
      </c>
    </row>
    <row r="32" spans="1:25" ht="19.5" customHeight="1" thickBot="1">
      <c r="A32" s="349" t="s">
        <v>282</v>
      </c>
      <c r="B32" s="350">
        <v>509.87800000000004</v>
      </c>
      <c r="C32" s="351">
        <v>248.438</v>
      </c>
      <c r="D32" s="352">
        <v>0.02</v>
      </c>
      <c r="E32" s="351">
        <v>146.393</v>
      </c>
      <c r="F32" s="352">
        <f t="shared" si="8"/>
        <v>904.729</v>
      </c>
      <c r="G32" s="353">
        <f t="shared" si="9"/>
        <v>0.017698371858710604</v>
      </c>
      <c r="H32" s="350">
        <v>536.512</v>
      </c>
      <c r="I32" s="351">
        <v>229.88700000000003</v>
      </c>
      <c r="J32" s="352">
        <v>59.936</v>
      </c>
      <c r="K32" s="351">
        <v>3.172</v>
      </c>
      <c r="L32" s="352">
        <f t="shared" si="10"/>
        <v>829.5070000000001</v>
      </c>
      <c r="M32" s="354">
        <f>IF(ISERROR(F32/L32-1),"         /0",(F32/L32-1))</f>
        <v>0.09068277904827804</v>
      </c>
      <c r="N32" s="350">
        <v>509.87800000000004</v>
      </c>
      <c r="O32" s="351">
        <v>248.438</v>
      </c>
      <c r="P32" s="352">
        <v>0.02</v>
      </c>
      <c r="Q32" s="351">
        <v>146.393</v>
      </c>
      <c r="R32" s="352">
        <f t="shared" si="11"/>
        <v>904.729</v>
      </c>
      <c r="S32" s="353">
        <f t="shared" si="12"/>
        <v>0.017698371858710604</v>
      </c>
      <c r="T32" s="364">
        <v>536.512</v>
      </c>
      <c r="U32" s="351">
        <v>229.88700000000003</v>
      </c>
      <c r="V32" s="352">
        <v>59.936</v>
      </c>
      <c r="W32" s="351">
        <v>3.172</v>
      </c>
      <c r="X32" s="352">
        <f t="shared" si="13"/>
        <v>829.5070000000001</v>
      </c>
      <c r="Y32" s="355">
        <f t="shared" si="14"/>
        <v>0.09068277904827804</v>
      </c>
    </row>
    <row r="33" spans="1:25" s="145" customFormat="1" ht="19.5" customHeight="1">
      <c r="A33" s="152" t="s">
        <v>54</v>
      </c>
      <c r="B33" s="149">
        <f>SUM(B34:B42)</f>
        <v>2200.9579999999996</v>
      </c>
      <c r="C33" s="148">
        <f>SUM(C34:C42)</f>
        <v>2325.6530000000002</v>
      </c>
      <c r="D33" s="147">
        <f>SUM(D34:D42)</f>
        <v>477.315</v>
      </c>
      <c r="E33" s="148">
        <f>SUM(E34:E42)</f>
        <v>258.997</v>
      </c>
      <c r="F33" s="147">
        <f t="shared" si="8"/>
        <v>5262.923</v>
      </c>
      <c r="G33" s="150">
        <f t="shared" si="9"/>
        <v>0.10295366713984053</v>
      </c>
      <c r="H33" s="149">
        <f>SUM(H34:H42)</f>
        <v>1431.8450000000003</v>
      </c>
      <c r="I33" s="194">
        <f>SUM(I34:I42)</f>
        <v>1579.1860000000001</v>
      </c>
      <c r="J33" s="147">
        <f>SUM(J34:J42)</f>
        <v>0</v>
      </c>
      <c r="K33" s="148">
        <f>SUM(K34:K42)</f>
        <v>0</v>
      </c>
      <c r="L33" s="147">
        <f t="shared" si="10"/>
        <v>3011.0310000000004</v>
      </c>
      <c r="M33" s="151">
        <f t="shared" si="15"/>
        <v>0.7478807092985755</v>
      </c>
      <c r="N33" s="149">
        <f>SUM(N34:N42)</f>
        <v>2200.9579999999996</v>
      </c>
      <c r="O33" s="148">
        <f>SUM(O34:O42)</f>
        <v>2325.6530000000002</v>
      </c>
      <c r="P33" s="147">
        <f>SUM(P34:P42)</f>
        <v>477.315</v>
      </c>
      <c r="Q33" s="148">
        <f>SUM(Q34:Q42)</f>
        <v>258.997</v>
      </c>
      <c r="R33" s="147">
        <f t="shared" si="11"/>
        <v>5262.923</v>
      </c>
      <c r="S33" s="150">
        <f t="shared" si="12"/>
        <v>0.10295366713984053</v>
      </c>
      <c r="T33" s="149">
        <f>SUM(T34:T42)</f>
        <v>1431.8450000000003</v>
      </c>
      <c r="U33" s="148">
        <f>SUM(U34:U42)</f>
        <v>1579.1860000000001</v>
      </c>
      <c r="V33" s="147">
        <f>SUM(V34:V42)</f>
        <v>0</v>
      </c>
      <c r="W33" s="148">
        <f>SUM(W34:W42)</f>
        <v>0</v>
      </c>
      <c r="X33" s="147">
        <f t="shared" si="13"/>
        <v>3011.0310000000004</v>
      </c>
      <c r="Y33" s="146">
        <f t="shared" si="14"/>
        <v>0.7478807092985755</v>
      </c>
    </row>
    <row r="34" spans="1:25" ht="19.5" customHeight="1">
      <c r="A34" s="342" t="s">
        <v>328</v>
      </c>
      <c r="B34" s="343">
        <v>635.655</v>
      </c>
      <c r="C34" s="344">
        <v>391.21</v>
      </c>
      <c r="D34" s="345">
        <v>477.315</v>
      </c>
      <c r="E34" s="344">
        <v>22.25</v>
      </c>
      <c r="F34" s="345">
        <f t="shared" si="8"/>
        <v>1526.43</v>
      </c>
      <c r="G34" s="346">
        <f t="shared" si="9"/>
        <v>0.02986013022274253</v>
      </c>
      <c r="H34" s="343">
        <v>143.578</v>
      </c>
      <c r="I34" s="366">
        <v>102.911</v>
      </c>
      <c r="J34" s="345"/>
      <c r="K34" s="344"/>
      <c r="L34" s="345">
        <f t="shared" si="10"/>
        <v>246.489</v>
      </c>
      <c r="M34" s="347">
        <f t="shared" si="15"/>
        <v>5.192690140330806</v>
      </c>
      <c r="N34" s="343">
        <v>635.655</v>
      </c>
      <c r="O34" s="344">
        <v>391.21</v>
      </c>
      <c r="P34" s="345">
        <v>477.315</v>
      </c>
      <c r="Q34" s="344">
        <v>22.25</v>
      </c>
      <c r="R34" s="345">
        <f t="shared" si="11"/>
        <v>1526.43</v>
      </c>
      <c r="S34" s="346">
        <f t="shared" si="12"/>
        <v>0.02986013022274253</v>
      </c>
      <c r="T34" s="343">
        <v>143.578</v>
      </c>
      <c r="U34" s="344">
        <v>102.911</v>
      </c>
      <c r="V34" s="345"/>
      <c r="W34" s="344"/>
      <c r="X34" s="345">
        <f t="shared" si="13"/>
        <v>246.489</v>
      </c>
      <c r="Y34" s="348" t="str">
        <f t="shared" si="14"/>
        <v>  *  </v>
      </c>
    </row>
    <row r="35" spans="1:25" ht="19.5" customHeight="1">
      <c r="A35" s="349" t="s">
        <v>322</v>
      </c>
      <c r="B35" s="350">
        <v>564.482</v>
      </c>
      <c r="C35" s="351">
        <v>775.6840000000001</v>
      </c>
      <c r="D35" s="352">
        <v>0</v>
      </c>
      <c r="E35" s="351">
        <v>0</v>
      </c>
      <c r="F35" s="352">
        <f t="shared" si="8"/>
        <v>1340.1660000000002</v>
      </c>
      <c r="G35" s="353">
        <f t="shared" si="9"/>
        <v>0.02621642085132759</v>
      </c>
      <c r="H35" s="350">
        <v>523.5260000000001</v>
      </c>
      <c r="I35" s="369">
        <v>611.217</v>
      </c>
      <c r="J35" s="352"/>
      <c r="K35" s="351"/>
      <c r="L35" s="352">
        <f t="shared" si="10"/>
        <v>1134.743</v>
      </c>
      <c r="M35" s="354">
        <f t="shared" si="15"/>
        <v>0.18103041834142197</v>
      </c>
      <c r="N35" s="350">
        <v>564.482</v>
      </c>
      <c r="O35" s="351">
        <v>775.6840000000001</v>
      </c>
      <c r="P35" s="352"/>
      <c r="Q35" s="351"/>
      <c r="R35" s="352">
        <f t="shared" si="11"/>
        <v>1340.1660000000002</v>
      </c>
      <c r="S35" s="353">
        <f t="shared" si="12"/>
        <v>0.02621642085132759</v>
      </c>
      <c r="T35" s="350">
        <v>523.5260000000001</v>
      </c>
      <c r="U35" s="351">
        <v>611.217</v>
      </c>
      <c r="V35" s="352"/>
      <c r="W35" s="351"/>
      <c r="X35" s="352">
        <f t="shared" si="13"/>
        <v>1134.743</v>
      </c>
      <c r="Y35" s="355">
        <f t="shared" si="14"/>
        <v>0.18103041834142197</v>
      </c>
    </row>
    <row r="36" spans="1:25" ht="19.5" customHeight="1">
      <c r="A36" s="349" t="s">
        <v>404</v>
      </c>
      <c r="B36" s="350">
        <v>594.356</v>
      </c>
      <c r="C36" s="351">
        <v>94.819</v>
      </c>
      <c r="D36" s="352">
        <v>0</v>
      </c>
      <c r="E36" s="351">
        <v>0</v>
      </c>
      <c r="F36" s="352">
        <f t="shared" si="8"/>
        <v>689.175</v>
      </c>
      <c r="G36" s="353">
        <f t="shared" si="9"/>
        <v>0.013481689462509635</v>
      </c>
      <c r="H36" s="350">
        <v>530.227</v>
      </c>
      <c r="I36" s="369">
        <v>68.802</v>
      </c>
      <c r="J36" s="352"/>
      <c r="K36" s="351"/>
      <c r="L36" s="352">
        <f t="shared" si="10"/>
        <v>599.029</v>
      </c>
      <c r="M36" s="354">
        <f t="shared" si="15"/>
        <v>0.15048687125331162</v>
      </c>
      <c r="N36" s="350">
        <v>594.356</v>
      </c>
      <c r="O36" s="351">
        <v>94.819</v>
      </c>
      <c r="P36" s="352"/>
      <c r="Q36" s="351"/>
      <c r="R36" s="352">
        <f t="shared" si="11"/>
        <v>689.175</v>
      </c>
      <c r="S36" s="353">
        <f t="shared" si="12"/>
        <v>0.013481689462509635</v>
      </c>
      <c r="T36" s="350">
        <v>530.227</v>
      </c>
      <c r="U36" s="351">
        <v>68.802</v>
      </c>
      <c r="V36" s="352"/>
      <c r="W36" s="351"/>
      <c r="X36" s="352">
        <f t="shared" si="13"/>
        <v>599.029</v>
      </c>
      <c r="Y36" s="355">
        <f t="shared" si="14"/>
        <v>0.15048687125331162</v>
      </c>
    </row>
    <row r="37" spans="1:25" ht="19.5" customHeight="1">
      <c r="A37" s="349" t="s">
        <v>327</v>
      </c>
      <c r="B37" s="350">
        <v>50.276</v>
      </c>
      <c r="C37" s="351">
        <v>253.44</v>
      </c>
      <c r="D37" s="352">
        <v>0</v>
      </c>
      <c r="E37" s="351">
        <v>0</v>
      </c>
      <c r="F37" s="352">
        <f t="shared" si="8"/>
        <v>303.716</v>
      </c>
      <c r="G37" s="353">
        <f t="shared" si="9"/>
        <v>0.0059413135949440655</v>
      </c>
      <c r="H37" s="350">
        <v>96.668</v>
      </c>
      <c r="I37" s="369">
        <v>208.034</v>
      </c>
      <c r="J37" s="352"/>
      <c r="K37" s="351"/>
      <c r="L37" s="352">
        <f t="shared" si="10"/>
        <v>304.702</v>
      </c>
      <c r="M37" s="354">
        <f t="shared" si="15"/>
        <v>-0.0032359485661399567</v>
      </c>
      <c r="N37" s="350">
        <v>50.276</v>
      </c>
      <c r="O37" s="351">
        <v>253.44</v>
      </c>
      <c r="P37" s="352"/>
      <c r="Q37" s="351"/>
      <c r="R37" s="352">
        <f t="shared" si="11"/>
        <v>303.716</v>
      </c>
      <c r="S37" s="353">
        <f t="shared" si="12"/>
        <v>0.0059413135949440655</v>
      </c>
      <c r="T37" s="350">
        <v>96.668</v>
      </c>
      <c r="U37" s="351">
        <v>208.034</v>
      </c>
      <c r="V37" s="352"/>
      <c r="W37" s="351"/>
      <c r="X37" s="352">
        <f t="shared" si="13"/>
        <v>304.702</v>
      </c>
      <c r="Y37" s="355">
        <f t="shared" si="14"/>
        <v>-0.0032359485661399567</v>
      </c>
    </row>
    <row r="38" spans="1:25" ht="19.5" customHeight="1">
      <c r="A38" s="349" t="s">
        <v>324</v>
      </c>
      <c r="B38" s="350">
        <v>18.503</v>
      </c>
      <c r="C38" s="351">
        <v>224.335</v>
      </c>
      <c r="D38" s="352">
        <v>0</v>
      </c>
      <c r="E38" s="351">
        <v>0</v>
      </c>
      <c r="F38" s="352">
        <f>SUM(B38:E38)</f>
        <v>242.83800000000002</v>
      </c>
      <c r="G38" s="353">
        <f>F38/$F$9</f>
        <v>0.00475041390894463</v>
      </c>
      <c r="H38" s="350">
        <v>21.576</v>
      </c>
      <c r="I38" s="369">
        <v>193.476</v>
      </c>
      <c r="J38" s="352"/>
      <c r="K38" s="351"/>
      <c r="L38" s="352">
        <f>SUM(H38:K38)</f>
        <v>215.052</v>
      </c>
      <c r="M38" s="354">
        <f>IF(ISERROR(F38/L38-1),"         /0",(F38/L38-1))</f>
        <v>0.12920595948886793</v>
      </c>
      <c r="N38" s="350">
        <v>18.503</v>
      </c>
      <c r="O38" s="351">
        <v>224.335</v>
      </c>
      <c r="P38" s="352"/>
      <c r="Q38" s="351"/>
      <c r="R38" s="352">
        <f>SUM(N38:Q38)</f>
        <v>242.83800000000002</v>
      </c>
      <c r="S38" s="353">
        <f>R38/$R$9</f>
        <v>0.00475041390894463</v>
      </c>
      <c r="T38" s="350">
        <v>21.576</v>
      </c>
      <c r="U38" s="351">
        <v>193.476</v>
      </c>
      <c r="V38" s="352"/>
      <c r="W38" s="351"/>
      <c r="X38" s="352">
        <f>SUM(T38:W38)</f>
        <v>215.052</v>
      </c>
      <c r="Y38" s="355">
        <f>IF(ISERROR(R38/X38-1),"         /0",IF(R38/X38&gt;5,"  *  ",(R38/X38-1)))</f>
        <v>0.12920595948886793</v>
      </c>
    </row>
    <row r="39" spans="1:25" ht="19.5" customHeight="1">
      <c r="A39" s="349" t="s">
        <v>325</v>
      </c>
      <c r="B39" s="350">
        <v>8.641</v>
      </c>
      <c r="C39" s="351">
        <v>226.951</v>
      </c>
      <c r="D39" s="352">
        <v>0</v>
      </c>
      <c r="E39" s="351">
        <v>0</v>
      </c>
      <c r="F39" s="352">
        <f>SUM(B39:E39)</f>
        <v>235.59199999999998</v>
      </c>
      <c r="G39" s="353">
        <f>F39/$F$9</f>
        <v>0.004608667151088722</v>
      </c>
      <c r="H39" s="350">
        <v>7.3740000000000006</v>
      </c>
      <c r="I39" s="369">
        <v>195.895</v>
      </c>
      <c r="J39" s="352"/>
      <c r="K39" s="351"/>
      <c r="L39" s="352">
        <f>SUM(H39:K39)</f>
        <v>203.269</v>
      </c>
      <c r="M39" s="354">
        <f>IF(ISERROR(F39/L39-1),"         /0",(F39/L39-1))</f>
        <v>0.15901588535389055</v>
      </c>
      <c r="N39" s="350">
        <v>8.641</v>
      </c>
      <c r="O39" s="351">
        <v>226.951</v>
      </c>
      <c r="P39" s="352"/>
      <c r="Q39" s="351"/>
      <c r="R39" s="352">
        <f>SUM(N39:Q39)</f>
        <v>235.59199999999998</v>
      </c>
      <c r="S39" s="353">
        <f>R39/$R$9</f>
        <v>0.004608667151088722</v>
      </c>
      <c r="T39" s="350">
        <v>7.3740000000000006</v>
      </c>
      <c r="U39" s="351">
        <v>195.895</v>
      </c>
      <c r="V39" s="352"/>
      <c r="W39" s="351"/>
      <c r="X39" s="352">
        <f>SUM(T39:W39)</f>
        <v>203.269</v>
      </c>
      <c r="Y39" s="355">
        <f>IF(ISERROR(R39/X39-1),"         /0",IF(R39/X39&gt;5,"  *  ",(R39/X39-1)))</f>
        <v>0.15901588535389055</v>
      </c>
    </row>
    <row r="40" spans="1:25" ht="19.5" customHeight="1">
      <c r="A40" s="349" t="s">
        <v>326</v>
      </c>
      <c r="B40" s="350">
        <v>14.963999999999999</v>
      </c>
      <c r="C40" s="351">
        <v>85.375</v>
      </c>
      <c r="D40" s="352">
        <v>0</v>
      </c>
      <c r="E40" s="351">
        <v>0</v>
      </c>
      <c r="F40" s="352">
        <f t="shared" si="8"/>
        <v>100.339</v>
      </c>
      <c r="G40" s="353">
        <f t="shared" si="9"/>
        <v>0.0019628385228407214</v>
      </c>
      <c r="H40" s="350">
        <v>12.975</v>
      </c>
      <c r="I40" s="369">
        <v>99.12700000000001</v>
      </c>
      <c r="J40" s="352"/>
      <c r="K40" s="351"/>
      <c r="L40" s="352">
        <f t="shared" si="10"/>
        <v>112.102</v>
      </c>
      <c r="M40" s="354">
        <f t="shared" si="15"/>
        <v>-0.10493122335016325</v>
      </c>
      <c r="N40" s="350">
        <v>14.963999999999999</v>
      </c>
      <c r="O40" s="351">
        <v>85.375</v>
      </c>
      <c r="P40" s="352"/>
      <c r="Q40" s="351"/>
      <c r="R40" s="352">
        <f t="shared" si="11"/>
        <v>100.339</v>
      </c>
      <c r="S40" s="353">
        <f t="shared" si="12"/>
        <v>0.0019628385228407214</v>
      </c>
      <c r="T40" s="350">
        <v>12.975</v>
      </c>
      <c r="U40" s="351">
        <v>99.12700000000001</v>
      </c>
      <c r="V40" s="352"/>
      <c r="W40" s="351"/>
      <c r="X40" s="352">
        <f t="shared" si="13"/>
        <v>112.102</v>
      </c>
      <c r="Y40" s="355">
        <f t="shared" si="14"/>
        <v>-0.10493122335016325</v>
      </c>
    </row>
    <row r="41" spans="1:25" ht="19.5" customHeight="1">
      <c r="A41" s="349" t="s">
        <v>323</v>
      </c>
      <c r="B41" s="350">
        <v>11.791</v>
      </c>
      <c r="C41" s="351">
        <v>88.19</v>
      </c>
      <c r="D41" s="352">
        <v>0</v>
      </c>
      <c r="E41" s="351">
        <v>0</v>
      </c>
      <c r="F41" s="352">
        <f t="shared" si="8"/>
        <v>99.981</v>
      </c>
      <c r="G41" s="353">
        <f t="shared" si="9"/>
        <v>0.0019558353018481168</v>
      </c>
      <c r="H41" s="350">
        <v>19.314</v>
      </c>
      <c r="I41" s="369">
        <v>25.880000000000003</v>
      </c>
      <c r="J41" s="352"/>
      <c r="K41" s="351"/>
      <c r="L41" s="352">
        <f t="shared" si="10"/>
        <v>45.194</v>
      </c>
      <c r="M41" s="354" t="s">
        <v>45</v>
      </c>
      <c r="N41" s="350">
        <v>11.791</v>
      </c>
      <c r="O41" s="351">
        <v>88.19</v>
      </c>
      <c r="P41" s="352">
        <v>0</v>
      </c>
      <c r="Q41" s="351"/>
      <c r="R41" s="352">
        <f t="shared" si="11"/>
        <v>99.981</v>
      </c>
      <c r="S41" s="353">
        <f t="shared" si="12"/>
        <v>0.0019558353018481168</v>
      </c>
      <c r="T41" s="350">
        <v>19.314</v>
      </c>
      <c r="U41" s="351">
        <v>25.880000000000003</v>
      </c>
      <c r="V41" s="352"/>
      <c r="W41" s="351"/>
      <c r="X41" s="352">
        <f t="shared" si="13"/>
        <v>45.194</v>
      </c>
      <c r="Y41" s="355">
        <f t="shared" si="14"/>
        <v>1.2122626897375754</v>
      </c>
    </row>
    <row r="42" spans="1:25" ht="19.5" customHeight="1" thickBot="1">
      <c r="A42" s="349" t="s">
        <v>282</v>
      </c>
      <c r="B42" s="350">
        <v>302.28999999999996</v>
      </c>
      <c r="C42" s="351">
        <v>185.64900000000003</v>
      </c>
      <c r="D42" s="352">
        <v>0</v>
      </c>
      <c r="E42" s="351">
        <v>236.747</v>
      </c>
      <c r="F42" s="352">
        <f t="shared" si="8"/>
        <v>724.6859999999999</v>
      </c>
      <c r="G42" s="353">
        <f t="shared" si="9"/>
        <v>0.014176358123594525</v>
      </c>
      <c r="H42" s="350">
        <v>76.60700000000001</v>
      </c>
      <c r="I42" s="369">
        <v>73.844</v>
      </c>
      <c r="J42" s="352">
        <v>0</v>
      </c>
      <c r="K42" s="351">
        <v>0</v>
      </c>
      <c r="L42" s="352">
        <f t="shared" si="10"/>
        <v>150.45100000000002</v>
      </c>
      <c r="M42" s="354" t="s">
        <v>45</v>
      </c>
      <c r="N42" s="350">
        <v>302.28999999999996</v>
      </c>
      <c r="O42" s="351">
        <v>185.64900000000003</v>
      </c>
      <c r="P42" s="352">
        <v>0</v>
      </c>
      <c r="Q42" s="351">
        <v>236.747</v>
      </c>
      <c r="R42" s="352">
        <f t="shared" si="11"/>
        <v>724.6859999999999</v>
      </c>
      <c r="S42" s="353">
        <f t="shared" si="12"/>
        <v>0.014176358123594525</v>
      </c>
      <c r="T42" s="350">
        <v>76.60700000000001</v>
      </c>
      <c r="U42" s="351">
        <v>73.844</v>
      </c>
      <c r="V42" s="352">
        <v>0</v>
      </c>
      <c r="W42" s="351">
        <v>0</v>
      </c>
      <c r="X42" s="352">
        <f t="shared" si="13"/>
        <v>150.45100000000002</v>
      </c>
      <c r="Y42" s="355">
        <f t="shared" si="14"/>
        <v>3.816757615436254</v>
      </c>
    </row>
    <row r="43" spans="1:25" s="145" customFormat="1" ht="19.5" customHeight="1">
      <c r="A43" s="152" t="s">
        <v>53</v>
      </c>
      <c r="B43" s="149">
        <f>SUM(B44:B51)</f>
        <v>2136.402</v>
      </c>
      <c r="C43" s="148">
        <f>SUM(C44:C51)</f>
        <v>1326.367</v>
      </c>
      <c r="D43" s="147">
        <f>SUM(D44:D51)</f>
        <v>189.84600000000003</v>
      </c>
      <c r="E43" s="148">
        <f>SUM(E44:E51)</f>
        <v>56.558</v>
      </c>
      <c r="F43" s="147">
        <f t="shared" si="8"/>
        <v>3709.1730000000002</v>
      </c>
      <c r="G43" s="150">
        <f t="shared" si="9"/>
        <v>0.07255910116984113</v>
      </c>
      <c r="H43" s="149">
        <f>SUM(H44:H51)</f>
        <v>2542.035</v>
      </c>
      <c r="I43" s="148">
        <f>SUM(I44:I51)</f>
        <v>1658.9049999999997</v>
      </c>
      <c r="J43" s="147">
        <f>SUM(J44:J51)</f>
        <v>3.7159999999999997</v>
      </c>
      <c r="K43" s="148">
        <f>SUM(K44:K51)</f>
        <v>0</v>
      </c>
      <c r="L43" s="147">
        <f t="shared" si="10"/>
        <v>4204.656</v>
      </c>
      <c r="M43" s="151">
        <f aca="true" t="shared" si="16" ref="M43:M56">IF(ISERROR(F43/L43-1),"         /0",(F43/L43-1))</f>
        <v>-0.11784150712923958</v>
      </c>
      <c r="N43" s="149">
        <f>SUM(N44:N51)</f>
        <v>2136.402</v>
      </c>
      <c r="O43" s="148">
        <f>SUM(O44:O51)</f>
        <v>1326.367</v>
      </c>
      <c r="P43" s="147">
        <f>SUM(P44:P51)</f>
        <v>189.84600000000003</v>
      </c>
      <c r="Q43" s="148">
        <f>SUM(Q44:Q51)</f>
        <v>56.558</v>
      </c>
      <c r="R43" s="147">
        <f t="shared" si="11"/>
        <v>3709.1730000000002</v>
      </c>
      <c r="S43" s="150">
        <f t="shared" si="12"/>
        <v>0.07255910116984113</v>
      </c>
      <c r="T43" s="149">
        <f>SUM(T44:T51)</f>
        <v>2542.035</v>
      </c>
      <c r="U43" s="148">
        <f>SUM(U44:U51)</f>
        <v>1658.9049999999997</v>
      </c>
      <c r="V43" s="147">
        <f>SUM(V44:V51)</f>
        <v>3.7159999999999997</v>
      </c>
      <c r="W43" s="148">
        <f>SUM(W44:W51)</f>
        <v>0</v>
      </c>
      <c r="X43" s="147">
        <f t="shared" si="13"/>
        <v>4204.656</v>
      </c>
      <c r="Y43" s="146">
        <f t="shared" si="14"/>
        <v>-0.11784150712923958</v>
      </c>
    </row>
    <row r="44" spans="1:25" s="137" customFormat="1" ht="19.5" customHeight="1">
      <c r="A44" s="342" t="s">
        <v>336</v>
      </c>
      <c r="B44" s="343">
        <v>1277.584</v>
      </c>
      <c r="C44" s="344">
        <v>814.5509999999999</v>
      </c>
      <c r="D44" s="345">
        <v>0</v>
      </c>
      <c r="E44" s="344">
        <v>0</v>
      </c>
      <c r="F44" s="345">
        <f t="shared" si="8"/>
        <v>2092.135</v>
      </c>
      <c r="G44" s="346">
        <f t="shared" si="9"/>
        <v>0.040926490925595964</v>
      </c>
      <c r="H44" s="343">
        <v>1429.616</v>
      </c>
      <c r="I44" s="344">
        <v>949.9580000000001</v>
      </c>
      <c r="J44" s="345">
        <v>1.316</v>
      </c>
      <c r="K44" s="344">
        <v>0</v>
      </c>
      <c r="L44" s="345">
        <f t="shared" si="10"/>
        <v>2380.89</v>
      </c>
      <c r="M44" s="347">
        <f t="shared" si="16"/>
        <v>-0.12128027754327153</v>
      </c>
      <c r="N44" s="343">
        <v>1277.584</v>
      </c>
      <c r="O44" s="344">
        <v>814.5509999999999</v>
      </c>
      <c r="P44" s="345">
        <v>0</v>
      </c>
      <c r="Q44" s="344">
        <v>0</v>
      </c>
      <c r="R44" s="345">
        <f t="shared" si="11"/>
        <v>2092.135</v>
      </c>
      <c r="S44" s="346">
        <f t="shared" si="12"/>
        <v>0.040926490925595964</v>
      </c>
      <c r="T44" s="363">
        <v>1429.616</v>
      </c>
      <c r="U44" s="344">
        <v>949.9580000000001</v>
      </c>
      <c r="V44" s="345">
        <v>1.316</v>
      </c>
      <c r="W44" s="344">
        <v>0</v>
      </c>
      <c r="X44" s="345">
        <f t="shared" si="13"/>
        <v>2380.89</v>
      </c>
      <c r="Y44" s="348">
        <f t="shared" si="14"/>
        <v>-0.12128027754327153</v>
      </c>
    </row>
    <row r="45" spans="1:25" s="137" customFormat="1" ht="19.5" customHeight="1">
      <c r="A45" s="349" t="s">
        <v>337</v>
      </c>
      <c r="B45" s="350">
        <v>469.05899999999997</v>
      </c>
      <c r="C45" s="351">
        <v>366.03700000000003</v>
      </c>
      <c r="D45" s="352">
        <v>189.746</v>
      </c>
      <c r="E45" s="351">
        <v>56.313</v>
      </c>
      <c r="F45" s="352">
        <f t="shared" si="8"/>
        <v>1081.1550000000002</v>
      </c>
      <c r="G45" s="353">
        <f t="shared" si="9"/>
        <v>0.0211496295873176</v>
      </c>
      <c r="H45" s="350">
        <v>509.37800000000004</v>
      </c>
      <c r="I45" s="351">
        <v>425.02200000000005</v>
      </c>
      <c r="J45" s="352"/>
      <c r="K45" s="351"/>
      <c r="L45" s="352">
        <f t="shared" si="10"/>
        <v>934.4000000000001</v>
      </c>
      <c r="M45" s="354">
        <f t="shared" si="16"/>
        <v>0.1570580051369863</v>
      </c>
      <c r="N45" s="350">
        <v>469.05899999999997</v>
      </c>
      <c r="O45" s="351">
        <v>366.03700000000003</v>
      </c>
      <c r="P45" s="352">
        <v>189.746</v>
      </c>
      <c r="Q45" s="351">
        <v>56.313</v>
      </c>
      <c r="R45" s="352">
        <f t="shared" si="11"/>
        <v>1081.1550000000002</v>
      </c>
      <c r="S45" s="353">
        <f t="shared" si="12"/>
        <v>0.0211496295873176</v>
      </c>
      <c r="T45" s="364">
        <v>509.37800000000004</v>
      </c>
      <c r="U45" s="351">
        <v>425.02200000000005</v>
      </c>
      <c r="V45" s="352"/>
      <c r="W45" s="351"/>
      <c r="X45" s="352">
        <f t="shared" si="13"/>
        <v>934.4000000000001</v>
      </c>
      <c r="Y45" s="355">
        <f t="shared" si="14"/>
        <v>0.1570580051369863</v>
      </c>
    </row>
    <row r="46" spans="1:25" s="137" customFormat="1" ht="19.5" customHeight="1">
      <c r="A46" s="349" t="s">
        <v>347</v>
      </c>
      <c r="B46" s="350">
        <v>73.385</v>
      </c>
      <c r="C46" s="351">
        <v>26.119</v>
      </c>
      <c r="D46" s="352">
        <v>0</v>
      </c>
      <c r="E46" s="351">
        <v>0</v>
      </c>
      <c r="F46" s="352">
        <f>SUM(B46:E46)</f>
        <v>99.504</v>
      </c>
      <c r="G46" s="353">
        <f>F46/$F$9</f>
        <v>0.0019465041945479144</v>
      </c>
      <c r="H46" s="350">
        <v>56.663000000000004</v>
      </c>
      <c r="I46" s="351">
        <v>15.235</v>
      </c>
      <c r="J46" s="352"/>
      <c r="K46" s="351"/>
      <c r="L46" s="352">
        <f>SUM(H46:K46)</f>
        <v>71.898</v>
      </c>
      <c r="M46" s="354">
        <f>IF(ISERROR(F46/L46-1),"         /0",(F46/L46-1))</f>
        <v>0.3839606108653928</v>
      </c>
      <c r="N46" s="350">
        <v>73.385</v>
      </c>
      <c r="O46" s="351">
        <v>26.119</v>
      </c>
      <c r="P46" s="352"/>
      <c r="Q46" s="351">
        <v>0</v>
      </c>
      <c r="R46" s="352">
        <f>SUM(N46:Q46)</f>
        <v>99.504</v>
      </c>
      <c r="S46" s="353">
        <f>R46/$R$9</f>
        <v>0.0019465041945479144</v>
      </c>
      <c r="T46" s="364">
        <v>56.663000000000004</v>
      </c>
      <c r="U46" s="351">
        <v>15.235</v>
      </c>
      <c r="V46" s="352"/>
      <c r="W46" s="351"/>
      <c r="X46" s="352">
        <f>SUM(T46:W46)</f>
        <v>71.898</v>
      </c>
      <c r="Y46" s="355">
        <f>IF(ISERROR(R46/X46-1),"         /0",IF(R46/X46&gt;5,"  *  ",(R46/X46-1)))</f>
        <v>0.3839606108653928</v>
      </c>
    </row>
    <row r="47" spans="1:25" s="137" customFormat="1" ht="19.5" customHeight="1">
      <c r="A47" s="349" t="s">
        <v>338</v>
      </c>
      <c r="B47" s="350">
        <v>67.575</v>
      </c>
      <c r="C47" s="351">
        <v>20.075</v>
      </c>
      <c r="D47" s="352">
        <v>0</v>
      </c>
      <c r="E47" s="351">
        <v>0</v>
      </c>
      <c r="F47" s="352">
        <f>SUM(B47:E47)</f>
        <v>87.65</v>
      </c>
      <c r="G47" s="353">
        <f>F47/$F$9</f>
        <v>0.0017146154189994845</v>
      </c>
      <c r="H47" s="350">
        <v>86.993</v>
      </c>
      <c r="I47" s="351">
        <v>96.865</v>
      </c>
      <c r="J47" s="352">
        <v>0</v>
      </c>
      <c r="K47" s="351">
        <v>0</v>
      </c>
      <c r="L47" s="352">
        <f>SUM(H47:K47)</f>
        <v>183.858</v>
      </c>
      <c r="M47" s="354">
        <f>IF(ISERROR(F47/L47-1),"         /0",(F47/L47-1))</f>
        <v>-0.5232733957728246</v>
      </c>
      <c r="N47" s="350">
        <v>67.575</v>
      </c>
      <c r="O47" s="351">
        <v>20.075</v>
      </c>
      <c r="P47" s="352">
        <v>0</v>
      </c>
      <c r="Q47" s="351">
        <v>0</v>
      </c>
      <c r="R47" s="352">
        <f>SUM(N47:Q47)</f>
        <v>87.65</v>
      </c>
      <c r="S47" s="353">
        <f>R47/$R$9</f>
        <v>0.0017146154189994845</v>
      </c>
      <c r="T47" s="364">
        <v>86.993</v>
      </c>
      <c r="U47" s="351">
        <v>96.865</v>
      </c>
      <c r="V47" s="352">
        <v>0</v>
      </c>
      <c r="W47" s="351">
        <v>0</v>
      </c>
      <c r="X47" s="352">
        <f>SUM(T47:W47)</f>
        <v>183.858</v>
      </c>
      <c r="Y47" s="355">
        <f>IF(ISERROR(R47/X47-1),"         /0",IF(R47/X47&gt;5,"  *  ",(R47/X47-1)))</f>
        <v>-0.5232733957728246</v>
      </c>
    </row>
    <row r="48" spans="1:25" s="137" customFormat="1" ht="19.5" customHeight="1">
      <c r="A48" s="349" t="s">
        <v>340</v>
      </c>
      <c r="B48" s="350">
        <v>53.098</v>
      </c>
      <c r="C48" s="351">
        <v>21.143</v>
      </c>
      <c r="D48" s="352">
        <v>0</v>
      </c>
      <c r="E48" s="351">
        <v>0</v>
      </c>
      <c r="F48" s="352">
        <f>SUM(B48:E48)</f>
        <v>74.241</v>
      </c>
      <c r="G48" s="353">
        <f>F48/$F$9</f>
        <v>0.0014523076248937903</v>
      </c>
      <c r="H48" s="350">
        <v>70.504</v>
      </c>
      <c r="I48" s="351">
        <v>11.194</v>
      </c>
      <c r="J48" s="352">
        <v>2</v>
      </c>
      <c r="K48" s="351">
        <v>0</v>
      </c>
      <c r="L48" s="352">
        <f>SUM(H48:K48)</f>
        <v>83.69800000000001</v>
      </c>
      <c r="M48" s="354">
        <f t="shared" si="16"/>
        <v>-0.11298955769552443</v>
      </c>
      <c r="N48" s="350">
        <v>53.098</v>
      </c>
      <c r="O48" s="351">
        <v>21.143</v>
      </c>
      <c r="P48" s="352">
        <v>0</v>
      </c>
      <c r="Q48" s="351">
        <v>0</v>
      </c>
      <c r="R48" s="352">
        <f>SUM(N48:Q48)</f>
        <v>74.241</v>
      </c>
      <c r="S48" s="353">
        <f>R48/$R$9</f>
        <v>0.0014523076248937903</v>
      </c>
      <c r="T48" s="364">
        <v>70.504</v>
      </c>
      <c r="U48" s="351">
        <v>11.194</v>
      </c>
      <c r="V48" s="352">
        <v>2</v>
      </c>
      <c r="W48" s="351">
        <v>0</v>
      </c>
      <c r="X48" s="352">
        <f>SUM(T48:W48)</f>
        <v>83.69800000000001</v>
      </c>
      <c r="Y48" s="355">
        <f>IF(ISERROR(R48/X48-1),"         /0",IF(R48/X48&gt;5,"  *  ",(R48/X48-1)))</f>
        <v>-0.11298955769552443</v>
      </c>
    </row>
    <row r="49" spans="1:25" s="137" customFormat="1" ht="19.5" customHeight="1">
      <c r="A49" s="349" t="s">
        <v>342</v>
      </c>
      <c r="B49" s="350">
        <v>53.026</v>
      </c>
      <c r="C49" s="351">
        <v>6.53</v>
      </c>
      <c r="D49" s="352">
        <v>0</v>
      </c>
      <c r="E49" s="351">
        <v>0</v>
      </c>
      <c r="F49" s="352">
        <f>SUM(B49:E49)</f>
        <v>59.556000000000004</v>
      </c>
      <c r="G49" s="353">
        <f>F49/$F$9</f>
        <v>0.0011650386297083091</v>
      </c>
      <c r="H49" s="350">
        <v>43.941</v>
      </c>
      <c r="I49" s="351">
        <v>12.399</v>
      </c>
      <c r="J49" s="352">
        <v>0</v>
      </c>
      <c r="K49" s="351"/>
      <c r="L49" s="352">
        <f>SUM(H49:K49)</f>
        <v>56.34</v>
      </c>
      <c r="M49" s="354">
        <f>IF(ISERROR(F49/L49-1),"         /0",(F49/L49-1))</f>
        <v>0.057082002129925424</v>
      </c>
      <c r="N49" s="350">
        <v>53.026</v>
      </c>
      <c r="O49" s="351">
        <v>6.53</v>
      </c>
      <c r="P49" s="352"/>
      <c r="Q49" s="351"/>
      <c r="R49" s="352">
        <f>SUM(N49:Q49)</f>
        <v>59.556000000000004</v>
      </c>
      <c r="S49" s="353">
        <f>R49/$R$9</f>
        <v>0.0011650386297083091</v>
      </c>
      <c r="T49" s="364">
        <v>43.941</v>
      </c>
      <c r="U49" s="351">
        <v>12.399</v>
      </c>
      <c r="V49" s="352">
        <v>0</v>
      </c>
      <c r="W49" s="351"/>
      <c r="X49" s="352">
        <f>SUM(T49:W49)</f>
        <v>56.34</v>
      </c>
      <c r="Y49" s="355">
        <f>IF(ISERROR(R49/X49-1),"         /0",IF(R49/X49&gt;5,"  *  ",(R49/X49-1)))</f>
        <v>0.057082002129925424</v>
      </c>
    </row>
    <row r="50" spans="1:25" s="137" customFormat="1" ht="19.5" customHeight="1">
      <c r="A50" s="349" t="s">
        <v>349</v>
      </c>
      <c r="B50" s="350">
        <v>52.559</v>
      </c>
      <c r="C50" s="351">
        <v>3.789</v>
      </c>
      <c r="D50" s="352">
        <v>0.02</v>
      </c>
      <c r="E50" s="351">
        <v>0</v>
      </c>
      <c r="F50" s="352">
        <f t="shared" si="8"/>
        <v>56.368</v>
      </c>
      <c r="G50" s="353">
        <f t="shared" si="9"/>
        <v>0.0011026747511484647</v>
      </c>
      <c r="H50" s="350">
        <v>42.217</v>
      </c>
      <c r="I50" s="351">
        <v>1.306</v>
      </c>
      <c r="J50" s="352"/>
      <c r="K50" s="351"/>
      <c r="L50" s="352">
        <f t="shared" si="10"/>
        <v>43.522999999999996</v>
      </c>
      <c r="M50" s="354">
        <f t="shared" si="16"/>
        <v>0.29513130988213154</v>
      </c>
      <c r="N50" s="350">
        <v>52.559</v>
      </c>
      <c r="O50" s="351">
        <v>3.789</v>
      </c>
      <c r="P50" s="352">
        <v>0.02</v>
      </c>
      <c r="Q50" s="351"/>
      <c r="R50" s="352">
        <f t="shared" si="11"/>
        <v>56.368</v>
      </c>
      <c r="S50" s="353">
        <f t="shared" si="12"/>
        <v>0.0011026747511484647</v>
      </c>
      <c r="T50" s="364">
        <v>42.217</v>
      </c>
      <c r="U50" s="351">
        <v>1.306</v>
      </c>
      <c r="V50" s="352"/>
      <c r="W50" s="351"/>
      <c r="X50" s="352">
        <f t="shared" si="13"/>
        <v>43.522999999999996</v>
      </c>
      <c r="Y50" s="355">
        <f t="shared" si="14"/>
        <v>0.29513130988213154</v>
      </c>
    </row>
    <row r="51" spans="1:25" s="137" customFormat="1" ht="19.5" customHeight="1" thickBot="1">
      <c r="A51" s="349" t="s">
        <v>282</v>
      </c>
      <c r="B51" s="350">
        <v>90.116</v>
      </c>
      <c r="C51" s="351">
        <v>68.123</v>
      </c>
      <c r="D51" s="352">
        <v>0.08</v>
      </c>
      <c r="E51" s="351">
        <v>0.245</v>
      </c>
      <c r="F51" s="352">
        <f t="shared" si="8"/>
        <v>158.56400000000002</v>
      </c>
      <c r="G51" s="353">
        <f t="shared" si="9"/>
        <v>0.003101840037629598</v>
      </c>
      <c r="H51" s="350">
        <v>302.72300000000007</v>
      </c>
      <c r="I51" s="351">
        <v>146.92600000000002</v>
      </c>
      <c r="J51" s="352">
        <v>0.4</v>
      </c>
      <c r="K51" s="351">
        <v>0</v>
      </c>
      <c r="L51" s="352">
        <f t="shared" si="10"/>
        <v>450.0490000000001</v>
      </c>
      <c r="M51" s="354">
        <f t="shared" si="16"/>
        <v>-0.6476739199509387</v>
      </c>
      <c r="N51" s="350">
        <v>90.116</v>
      </c>
      <c r="O51" s="351">
        <v>68.123</v>
      </c>
      <c r="P51" s="352">
        <v>0.08</v>
      </c>
      <c r="Q51" s="351">
        <v>0.245</v>
      </c>
      <c r="R51" s="352">
        <f t="shared" si="11"/>
        <v>158.56400000000002</v>
      </c>
      <c r="S51" s="353">
        <f t="shared" si="12"/>
        <v>0.003101840037629598</v>
      </c>
      <c r="T51" s="364">
        <v>302.72300000000007</v>
      </c>
      <c r="U51" s="351">
        <v>146.92600000000002</v>
      </c>
      <c r="V51" s="352">
        <v>0.4</v>
      </c>
      <c r="W51" s="351">
        <v>0</v>
      </c>
      <c r="X51" s="352">
        <f t="shared" si="13"/>
        <v>450.0490000000001</v>
      </c>
      <c r="Y51" s="355">
        <f t="shared" si="14"/>
        <v>-0.6476739199509387</v>
      </c>
    </row>
    <row r="52" spans="1:25" s="145" customFormat="1" ht="19.5" customHeight="1">
      <c r="A52" s="152" t="s">
        <v>52</v>
      </c>
      <c r="B52" s="149">
        <f>SUM(B53:B55)</f>
        <v>95.37</v>
      </c>
      <c r="C52" s="148">
        <f>SUM(C53:C55)</f>
        <v>6.807</v>
      </c>
      <c r="D52" s="147">
        <f>SUM(D53:D55)</f>
        <v>33.879999999999995</v>
      </c>
      <c r="E52" s="148">
        <f>SUM(E53:E55)</f>
        <v>22.497999999999998</v>
      </c>
      <c r="F52" s="147">
        <f t="shared" si="8"/>
        <v>158.555</v>
      </c>
      <c r="G52" s="150">
        <f t="shared" si="9"/>
        <v>0.003101663979001292</v>
      </c>
      <c r="H52" s="149">
        <f>SUM(H53:H55)</f>
        <v>165.889</v>
      </c>
      <c r="I52" s="148">
        <f>SUM(I53:I55)</f>
        <v>66.03500000000001</v>
      </c>
      <c r="J52" s="147">
        <f>SUM(J53:J55)</f>
        <v>0.8560000000000001</v>
      </c>
      <c r="K52" s="148">
        <f>SUM(K53:K55)</f>
        <v>0.354</v>
      </c>
      <c r="L52" s="147">
        <f t="shared" si="10"/>
        <v>233.13400000000004</v>
      </c>
      <c r="M52" s="151">
        <f t="shared" si="16"/>
        <v>-0.3198975696380624</v>
      </c>
      <c r="N52" s="149">
        <f>SUM(N53:N55)</f>
        <v>95.37</v>
      </c>
      <c r="O52" s="148">
        <f>SUM(O53:O55)</f>
        <v>6.807</v>
      </c>
      <c r="P52" s="147">
        <f>SUM(P53:P55)</f>
        <v>33.879999999999995</v>
      </c>
      <c r="Q52" s="148">
        <f>SUM(Q53:Q55)</f>
        <v>22.497999999999998</v>
      </c>
      <c r="R52" s="147">
        <f t="shared" si="11"/>
        <v>158.555</v>
      </c>
      <c r="S52" s="150">
        <f t="shared" si="12"/>
        <v>0.003101663979001292</v>
      </c>
      <c r="T52" s="149">
        <f>SUM(T53:T55)</f>
        <v>165.889</v>
      </c>
      <c r="U52" s="148">
        <f>SUM(U53:U55)</f>
        <v>66.03500000000001</v>
      </c>
      <c r="V52" s="147">
        <f>SUM(V53:V55)</f>
        <v>0.8560000000000001</v>
      </c>
      <c r="W52" s="148">
        <f>SUM(W53:W55)</f>
        <v>0.354</v>
      </c>
      <c r="X52" s="147">
        <f t="shared" si="13"/>
        <v>233.13400000000004</v>
      </c>
      <c r="Y52" s="146">
        <f t="shared" si="14"/>
        <v>-0.3198975696380624</v>
      </c>
    </row>
    <row r="53" spans="1:25" ht="19.5" customHeight="1">
      <c r="A53" s="342" t="s">
        <v>357</v>
      </c>
      <c r="B53" s="343">
        <v>67.271</v>
      </c>
      <c r="C53" s="344">
        <v>6.567</v>
      </c>
      <c r="D53" s="345">
        <v>0</v>
      </c>
      <c r="E53" s="344">
        <v>0</v>
      </c>
      <c r="F53" s="345">
        <f t="shared" si="8"/>
        <v>73.838</v>
      </c>
      <c r="G53" s="346">
        <f t="shared" si="9"/>
        <v>0.0014444241107596568</v>
      </c>
      <c r="H53" s="343">
        <v>138.215</v>
      </c>
      <c r="I53" s="344">
        <v>11.025</v>
      </c>
      <c r="J53" s="345"/>
      <c r="K53" s="344"/>
      <c r="L53" s="345"/>
      <c r="M53" s="347" t="str">
        <f t="shared" si="16"/>
        <v>         /0</v>
      </c>
      <c r="N53" s="343">
        <v>67.271</v>
      </c>
      <c r="O53" s="344">
        <v>6.567</v>
      </c>
      <c r="P53" s="345">
        <v>0</v>
      </c>
      <c r="Q53" s="344">
        <v>0</v>
      </c>
      <c r="R53" s="345">
        <f t="shared" si="11"/>
        <v>73.838</v>
      </c>
      <c r="S53" s="346">
        <f t="shared" si="12"/>
        <v>0.0014444241107596568</v>
      </c>
      <c r="T53" s="363">
        <v>138.215</v>
      </c>
      <c r="U53" s="344">
        <v>11.025</v>
      </c>
      <c r="V53" s="345"/>
      <c r="W53" s="344"/>
      <c r="X53" s="345">
        <f t="shared" si="13"/>
        <v>149.24</v>
      </c>
      <c r="Y53" s="348">
        <f t="shared" si="14"/>
        <v>-0.5052398820691504</v>
      </c>
    </row>
    <row r="54" spans="1:25" ht="19.5" customHeight="1">
      <c r="A54" s="499" t="s">
        <v>356</v>
      </c>
      <c r="B54" s="500">
        <v>9.886</v>
      </c>
      <c r="C54" s="501">
        <v>0.016</v>
      </c>
      <c r="D54" s="502">
        <v>32.867</v>
      </c>
      <c r="E54" s="501">
        <v>9.402</v>
      </c>
      <c r="F54" s="502">
        <f>SUM(B54:E54)</f>
        <v>52.171</v>
      </c>
      <c r="G54" s="505">
        <f>F54/$F$9</f>
        <v>0.0010205727441485691</v>
      </c>
      <c r="H54" s="500">
        <v>11.312</v>
      </c>
      <c r="I54" s="501">
        <v>55.010000000000005</v>
      </c>
      <c r="J54" s="502">
        <v>0.406</v>
      </c>
      <c r="K54" s="501">
        <v>0</v>
      </c>
      <c r="L54" s="502"/>
      <c r="M54" s="738" t="str">
        <f>IF(ISERROR(F54/L54-1),"         /0",(F54/L54-1))</f>
        <v>         /0</v>
      </c>
      <c r="N54" s="500">
        <v>9.886</v>
      </c>
      <c r="O54" s="501">
        <v>0.016</v>
      </c>
      <c r="P54" s="502">
        <v>32.867</v>
      </c>
      <c r="Q54" s="501">
        <v>9.402</v>
      </c>
      <c r="R54" s="502">
        <f>SUM(N54:Q54)</f>
        <v>52.171</v>
      </c>
      <c r="S54" s="505">
        <f>R54/$R$9</f>
        <v>0.0010205727441485691</v>
      </c>
      <c r="T54" s="508">
        <v>11.312</v>
      </c>
      <c r="U54" s="501">
        <v>55.010000000000005</v>
      </c>
      <c r="V54" s="502">
        <v>0.406</v>
      </c>
      <c r="W54" s="501">
        <v>0</v>
      </c>
      <c r="X54" s="502">
        <f>SUM(T54:W54)</f>
        <v>66.72800000000001</v>
      </c>
      <c r="Y54" s="507">
        <f>IF(ISERROR(R54/X54-1),"         /0",IF(R54/X54&gt;5,"  *  ",(R54/X54-1)))</f>
        <v>-0.218154298045798</v>
      </c>
    </row>
    <row r="55" spans="1:25" ht="19.5" customHeight="1" thickBot="1">
      <c r="A55" s="349" t="s">
        <v>282</v>
      </c>
      <c r="B55" s="350">
        <v>18.213</v>
      </c>
      <c r="C55" s="351">
        <v>0.224</v>
      </c>
      <c r="D55" s="352">
        <v>1.013</v>
      </c>
      <c r="E55" s="351">
        <v>13.096</v>
      </c>
      <c r="F55" s="352">
        <f t="shared" si="8"/>
        <v>32.54600000000001</v>
      </c>
      <c r="G55" s="353">
        <f t="shared" si="9"/>
        <v>0.000636667124093066</v>
      </c>
      <c r="H55" s="350">
        <v>16.362000000000002</v>
      </c>
      <c r="I55" s="351">
        <v>0</v>
      </c>
      <c r="J55" s="352">
        <v>0.45</v>
      </c>
      <c r="K55" s="351">
        <v>0.354</v>
      </c>
      <c r="L55" s="352"/>
      <c r="M55" s="354" t="str">
        <f t="shared" si="16"/>
        <v>         /0</v>
      </c>
      <c r="N55" s="350">
        <v>18.213</v>
      </c>
      <c r="O55" s="351">
        <v>0.224</v>
      </c>
      <c r="P55" s="352">
        <v>1.013</v>
      </c>
      <c r="Q55" s="351">
        <v>13.096</v>
      </c>
      <c r="R55" s="352">
        <f t="shared" si="11"/>
        <v>32.54600000000001</v>
      </c>
      <c r="S55" s="353">
        <f t="shared" si="12"/>
        <v>0.000636667124093066</v>
      </c>
      <c r="T55" s="364">
        <v>16.362000000000002</v>
      </c>
      <c r="U55" s="351">
        <v>0</v>
      </c>
      <c r="V55" s="352">
        <v>0.45</v>
      </c>
      <c r="W55" s="351">
        <v>0.354</v>
      </c>
      <c r="X55" s="352">
        <f t="shared" si="13"/>
        <v>17.166</v>
      </c>
      <c r="Y55" s="355">
        <f t="shared" si="14"/>
        <v>0.8959571245485265</v>
      </c>
    </row>
    <row r="56" spans="1:25" s="137" customFormat="1" ht="19.5" customHeight="1" thickBot="1">
      <c r="A56" s="144" t="s">
        <v>51</v>
      </c>
      <c r="B56" s="141">
        <v>19.354</v>
      </c>
      <c r="C56" s="140">
        <v>0.10099999999999999</v>
      </c>
      <c r="D56" s="139">
        <v>0</v>
      </c>
      <c r="E56" s="140">
        <v>0</v>
      </c>
      <c r="F56" s="139">
        <f t="shared" si="8"/>
        <v>19.455</v>
      </c>
      <c r="G56" s="142">
        <f t="shared" si="9"/>
        <v>0.00038058006818750674</v>
      </c>
      <c r="H56" s="141">
        <v>65.012</v>
      </c>
      <c r="I56" s="140">
        <v>0</v>
      </c>
      <c r="J56" s="139">
        <v>0</v>
      </c>
      <c r="K56" s="140"/>
      <c r="L56" s="139">
        <f>SUM(H56:K56)</f>
        <v>65.012</v>
      </c>
      <c r="M56" s="143">
        <f t="shared" si="16"/>
        <v>-0.7007475542976682</v>
      </c>
      <c r="N56" s="141">
        <v>19.354</v>
      </c>
      <c r="O56" s="140">
        <v>0.10099999999999999</v>
      </c>
      <c r="P56" s="139"/>
      <c r="Q56" s="140"/>
      <c r="R56" s="139">
        <f t="shared" si="11"/>
        <v>19.455</v>
      </c>
      <c r="S56" s="142">
        <f t="shared" si="12"/>
        <v>0.00038058006818750674</v>
      </c>
      <c r="T56" s="141">
        <v>65.012</v>
      </c>
      <c r="U56" s="140">
        <v>0</v>
      </c>
      <c r="V56" s="139">
        <v>0</v>
      </c>
      <c r="W56" s="140"/>
      <c r="X56" s="139">
        <f t="shared" si="13"/>
        <v>65.012</v>
      </c>
      <c r="Y56" s="138">
        <f t="shared" si="14"/>
        <v>-0.7007475542976682</v>
      </c>
    </row>
    <row r="57" ht="10.5" customHeight="1" thickTop="1">
      <c r="A57" s="105"/>
    </row>
    <row r="58" ht="14.25">
      <c r="A58" s="105" t="s">
        <v>50</v>
      </c>
    </row>
    <row r="59" ht="14.25">
      <c r="A59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7:Y65536 M57:M65536 Y3 M3 M5 Y5 Y7:Y8 M7:M8">
    <cfRule type="cellIs" priority="4" dxfId="91" operator="lessThan" stopIfTrue="1">
      <formula>0</formula>
    </cfRule>
  </conditionalFormatting>
  <conditionalFormatting sqref="Y9:Y56 M9:M56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0">
      <selection activeCell="T46" sqref="T46:W46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9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9.421875" style="112" customWidth="1"/>
    <col min="21" max="21" width="10.28125" style="112" customWidth="1"/>
    <col min="22" max="22" width="9.140625" style="112" customWidth="1"/>
    <col min="23" max="23" width="9.85156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67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2" t="s">
        <v>42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8" customHeight="1" thickBot="1" thickTop="1">
      <c r="A5" s="626" t="s">
        <v>66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25" customFormat="1" ht="26.25" customHeight="1" thickBot="1">
      <c r="A6" s="627"/>
      <c r="B6" s="668" t="s">
        <v>154</v>
      </c>
      <c r="C6" s="669"/>
      <c r="D6" s="669"/>
      <c r="E6" s="669"/>
      <c r="F6" s="669"/>
      <c r="G6" s="673" t="s">
        <v>32</v>
      </c>
      <c r="H6" s="668" t="s">
        <v>155</v>
      </c>
      <c r="I6" s="669"/>
      <c r="J6" s="669"/>
      <c r="K6" s="669"/>
      <c r="L6" s="669"/>
      <c r="M6" s="670" t="s">
        <v>31</v>
      </c>
      <c r="N6" s="668" t="s">
        <v>156</v>
      </c>
      <c r="O6" s="669"/>
      <c r="P6" s="669"/>
      <c r="Q6" s="669"/>
      <c r="R6" s="669"/>
      <c r="S6" s="673" t="s">
        <v>32</v>
      </c>
      <c r="T6" s="668" t="s">
        <v>157</v>
      </c>
      <c r="U6" s="669"/>
      <c r="V6" s="669"/>
      <c r="W6" s="669"/>
      <c r="X6" s="669"/>
      <c r="Y6" s="686" t="s">
        <v>31</v>
      </c>
    </row>
    <row r="7" spans="1:25" s="125" customFormat="1" ht="26.25" customHeight="1">
      <c r="A7" s="628"/>
      <c r="B7" s="639" t="s">
        <v>20</v>
      </c>
      <c r="C7" s="631"/>
      <c r="D7" s="630" t="s">
        <v>19</v>
      </c>
      <c r="E7" s="631"/>
      <c r="F7" s="701" t="s">
        <v>15</v>
      </c>
      <c r="G7" s="674"/>
      <c r="H7" s="639" t="s">
        <v>20</v>
      </c>
      <c r="I7" s="631"/>
      <c r="J7" s="630" t="s">
        <v>19</v>
      </c>
      <c r="K7" s="631"/>
      <c r="L7" s="701" t="s">
        <v>15</v>
      </c>
      <c r="M7" s="671"/>
      <c r="N7" s="639" t="s">
        <v>20</v>
      </c>
      <c r="O7" s="631"/>
      <c r="P7" s="630" t="s">
        <v>19</v>
      </c>
      <c r="Q7" s="631"/>
      <c r="R7" s="701" t="s">
        <v>15</v>
      </c>
      <c r="S7" s="674"/>
      <c r="T7" s="639" t="s">
        <v>20</v>
      </c>
      <c r="U7" s="631"/>
      <c r="V7" s="630" t="s">
        <v>19</v>
      </c>
      <c r="W7" s="631"/>
      <c r="X7" s="701" t="s">
        <v>15</v>
      </c>
      <c r="Y7" s="687"/>
    </row>
    <row r="8" spans="1:25" s="160" customFormat="1" ht="15.75" customHeight="1" thickBot="1">
      <c r="A8" s="629"/>
      <c r="B8" s="163" t="s">
        <v>29</v>
      </c>
      <c r="C8" s="161" t="s">
        <v>28</v>
      </c>
      <c r="D8" s="162" t="s">
        <v>29</v>
      </c>
      <c r="E8" s="161" t="s">
        <v>28</v>
      </c>
      <c r="F8" s="682"/>
      <c r="G8" s="675"/>
      <c r="H8" s="163" t="s">
        <v>29</v>
      </c>
      <c r="I8" s="161" t="s">
        <v>28</v>
      </c>
      <c r="J8" s="162" t="s">
        <v>29</v>
      </c>
      <c r="K8" s="161" t="s">
        <v>28</v>
      </c>
      <c r="L8" s="682"/>
      <c r="M8" s="672"/>
      <c r="N8" s="163" t="s">
        <v>29</v>
      </c>
      <c r="O8" s="161" t="s">
        <v>28</v>
      </c>
      <c r="P8" s="162" t="s">
        <v>29</v>
      </c>
      <c r="Q8" s="161" t="s">
        <v>28</v>
      </c>
      <c r="R8" s="682"/>
      <c r="S8" s="675"/>
      <c r="T8" s="163" t="s">
        <v>29</v>
      </c>
      <c r="U8" s="161" t="s">
        <v>28</v>
      </c>
      <c r="V8" s="162" t="s">
        <v>29</v>
      </c>
      <c r="W8" s="161" t="s">
        <v>28</v>
      </c>
      <c r="X8" s="682"/>
      <c r="Y8" s="688"/>
    </row>
    <row r="9" spans="1:25" s="114" customFormat="1" ht="18" customHeight="1" thickBot="1" thickTop="1">
      <c r="A9" s="213" t="s">
        <v>22</v>
      </c>
      <c r="B9" s="205">
        <f>B10+B14+B25+B34+B42+B46</f>
        <v>23957.266999999993</v>
      </c>
      <c r="C9" s="204">
        <f>C10+C14+C25+C34+C42+C46</f>
        <v>13194.999000000002</v>
      </c>
      <c r="D9" s="203">
        <f>D10+D14+D25+D34+D42+D46</f>
        <v>10316.453</v>
      </c>
      <c r="E9" s="204">
        <f>E10+E14+E25+E34+E42+E46</f>
        <v>3650.616</v>
      </c>
      <c r="F9" s="203">
        <f>SUM(B9:E9)</f>
        <v>51119.335</v>
      </c>
      <c r="G9" s="206">
        <f>F9/$F$9</f>
        <v>1</v>
      </c>
      <c r="H9" s="205">
        <f>H10+H14+H25+H34+H42+H46</f>
        <v>26922.977</v>
      </c>
      <c r="I9" s="204">
        <f>I10+I14+I25+I34+I42+I46</f>
        <v>13568.128</v>
      </c>
      <c r="J9" s="203">
        <f>J10+J14+J25+J34+J42+J46</f>
        <v>7023.392970000001</v>
      </c>
      <c r="K9" s="204">
        <f>K10+K14+K25+K34+K42+K46</f>
        <v>1404.2139999999997</v>
      </c>
      <c r="L9" s="203">
        <f>SUM(H9:K9)</f>
        <v>48918.71197</v>
      </c>
      <c r="M9" s="301">
        <f>IF(ISERROR(F9/L9-1),"         /0",(F9/L9-1))</f>
        <v>0.044985301970942304</v>
      </c>
      <c r="N9" s="205">
        <f>N10+N14+N25+N34+N42+N46</f>
        <v>23957.266999999993</v>
      </c>
      <c r="O9" s="204">
        <f>O10+O14+O25+O34+O42+O46</f>
        <v>13194.999000000002</v>
      </c>
      <c r="P9" s="203">
        <f>P10+P14+P25+P34+P42+P46</f>
        <v>10316.453</v>
      </c>
      <c r="Q9" s="204">
        <f>Q10+Q14+Q25+Q34+Q42+Q46</f>
        <v>3650.616</v>
      </c>
      <c r="R9" s="203">
        <f>SUM(N9:Q9)</f>
        <v>51119.335</v>
      </c>
      <c r="S9" s="206">
        <f>R9/$R$9</f>
        <v>1</v>
      </c>
      <c r="T9" s="205">
        <f>T10+T14+T25+T34+T42+T46</f>
        <v>26922.977</v>
      </c>
      <c r="U9" s="204">
        <f>U10+U14+U25+U34+U42+U46</f>
        <v>13568.128</v>
      </c>
      <c r="V9" s="203">
        <f>V10+V14+V25+V34+V42+V46</f>
        <v>7023.392970000001</v>
      </c>
      <c r="W9" s="204">
        <f>W10+W14+W25+W34+W42+W46</f>
        <v>1404.2139999999997</v>
      </c>
      <c r="X9" s="203">
        <f>SUM(T9:W9)</f>
        <v>48918.71197</v>
      </c>
      <c r="Y9" s="202">
        <f>IF(ISERROR(R9/X9-1),"         /0",(R9/X9-1))</f>
        <v>0.044985301970942304</v>
      </c>
    </row>
    <row r="10" spans="1:25" s="174" customFormat="1" ht="19.5" customHeight="1" thickTop="1">
      <c r="A10" s="183" t="s">
        <v>56</v>
      </c>
      <c r="B10" s="180">
        <f>SUM(B11:B13)</f>
        <v>16717.900999999998</v>
      </c>
      <c r="C10" s="179">
        <f>SUM(C11:C13)</f>
        <v>5748.592</v>
      </c>
      <c r="D10" s="178">
        <f>SUM(D11:D13)</f>
        <v>9272.595000000001</v>
      </c>
      <c r="E10" s="177">
        <f>SUM(E11:E13)</f>
        <v>3016.399</v>
      </c>
      <c r="F10" s="178">
        <f aca="true" t="shared" si="0" ref="F10:F46">SUM(B10:E10)</f>
        <v>34755.487</v>
      </c>
      <c r="G10" s="181">
        <f aca="true" t="shared" si="1" ref="G10:G46">F10/$F$9</f>
        <v>0.6798892630352097</v>
      </c>
      <c r="H10" s="180">
        <f>SUM(H11:H13)</f>
        <v>19514.221</v>
      </c>
      <c r="I10" s="179">
        <f>SUM(I11:I13)</f>
        <v>6224.318</v>
      </c>
      <c r="J10" s="178">
        <f>SUM(J11:J13)</f>
        <v>6793.62697</v>
      </c>
      <c r="K10" s="177">
        <f>SUM(K11:K13)</f>
        <v>1392.7979999999998</v>
      </c>
      <c r="L10" s="178">
        <f aca="true" t="shared" si="2" ref="L10:L46">SUM(H10:K10)</f>
        <v>33924.963970000004</v>
      </c>
      <c r="M10" s="182">
        <f aca="true" t="shared" si="3" ref="M10:M24">IF(ISERROR(F10/L10-1),"         /0",(F10/L10-1))</f>
        <v>0.024481176479197897</v>
      </c>
      <c r="N10" s="180">
        <f>SUM(N11:N13)</f>
        <v>16717.900999999998</v>
      </c>
      <c r="O10" s="179">
        <f>SUM(O11:O13)</f>
        <v>5748.592</v>
      </c>
      <c r="P10" s="178">
        <f>SUM(P11:P13)</f>
        <v>9272.595000000001</v>
      </c>
      <c r="Q10" s="177">
        <f>SUM(Q11:Q13)</f>
        <v>3016.399</v>
      </c>
      <c r="R10" s="178">
        <f aca="true" t="shared" si="4" ref="R10:R46">SUM(N10:Q10)</f>
        <v>34755.487</v>
      </c>
      <c r="S10" s="181">
        <f aca="true" t="shared" si="5" ref="S10:S46">R10/$R$9</f>
        <v>0.6798892630352097</v>
      </c>
      <c r="T10" s="180">
        <f>SUM(T11:T13)</f>
        <v>19514.221</v>
      </c>
      <c r="U10" s="179">
        <f>SUM(U11:U13)</f>
        <v>6224.318</v>
      </c>
      <c r="V10" s="178">
        <f>SUM(V11:V13)</f>
        <v>6793.62697</v>
      </c>
      <c r="W10" s="177">
        <f>SUM(W11:W13)</f>
        <v>1392.7979999999998</v>
      </c>
      <c r="X10" s="178">
        <f aca="true" t="shared" si="6" ref="X10:X43">SUM(T10:W10)</f>
        <v>33924.963970000004</v>
      </c>
      <c r="Y10" s="175">
        <f aca="true" t="shared" si="7" ref="Y10:Y46">IF(ISERROR(R10/X10-1),"         /0",IF(R10/X10&gt;5,"  *  ",(R10/X10-1)))</f>
        <v>0.024481176479197897</v>
      </c>
    </row>
    <row r="11" spans="1:25" ht="19.5" customHeight="1">
      <c r="A11" s="342" t="s">
        <v>362</v>
      </c>
      <c r="B11" s="343">
        <v>16620.727</v>
      </c>
      <c r="C11" s="344">
        <v>5677.763999999999</v>
      </c>
      <c r="D11" s="345">
        <v>9100.129</v>
      </c>
      <c r="E11" s="366">
        <v>2925.551</v>
      </c>
      <c r="F11" s="345">
        <f t="shared" si="0"/>
        <v>34324.171</v>
      </c>
      <c r="G11" s="346">
        <f t="shared" si="1"/>
        <v>0.671451829332287</v>
      </c>
      <c r="H11" s="343">
        <v>18389.874</v>
      </c>
      <c r="I11" s="344">
        <v>6077.633</v>
      </c>
      <c r="J11" s="345">
        <v>6411.82697</v>
      </c>
      <c r="K11" s="366">
        <v>1045.398</v>
      </c>
      <c r="L11" s="345">
        <f t="shared" si="2"/>
        <v>31924.73197</v>
      </c>
      <c r="M11" s="347">
        <f t="shared" si="3"/>
        <v>0.07515925371761245</v>
      </c>
      <c r="N11" s="343">
        <v>16620.727</v>
      </c>
      <c r="O11" s="344">
        <v>5677.763999999999</v>
      </c>
      <c r="P11" s="345">
        <v>9100.129</v>
      </c>
      <c r="Q11" s="366">
        <v>2925.551</v>
      </c>
      <c r="R11" s="345">
        <f t="shared" si="4"/>
        <v>34324.171</v>
      </c>
      <c r="S11" s="346">
        <f t="shared" si="5"/>
        <v>0.671451829332287</v>
      </c>
      <c r="T11" s="343">
        <v>18389.874</v>
      </c>
      <c r="U11" s="344">
        <v>6077.633</v>
      </c>
      <c r="V11" s="345">
        <v>6411.82697</v>
      </c>
      <c r="W11" s="366">
        <v>1045.398</v>
      </c>
      <c r="X11" s="345">
        <f t="shared" si="6"/>
        <v>31924.73197</v>
      </c>
      <c r="Y11" s="348">
        <f t="shared" si="7"/>
        <v>0.07515925371761245</v>
      </c>
    </row>
    <row r="12" spans="1:25" ht="19.5" customHeight="1">
      <c r="A12" s="349" t="s">
        <v>363</v>
      </c>
      <c r="B12" s="350">
        <v>32.777</v>
      </c>
      <c r="C12" s="351">
        <v>70.79900000000004</v>
      </c>
      <c r="D12" s="352">
        <v>172.466</v>
      </c>
      <c r="E12" s="369">
        <v>90.84800000000001</v>
      </c>
      <c r="F12" s="352">
        <f t="shared" si="0"/>
        <v>366.89000000000004</v>
      </c>
      <c r="G12" s="353">
        <f t="shared" si="1"/>
        <v>0.007177127793231271</v>
      </c>
      <c r="H12" s="350">
        <v>158.51999999999998</v>
      </c>
      <c r="I12" s="351">
        <v>68.21</v>
      </c>
      <c r="J12" s="352"/>
      <c r="K12" s="369"/>
      <c r="L12" s="352">
        <f t="shared" si="2"/>
        <v>226.72999999999996</v>
      </c>
      <c r="M12" s="354">
        <f t="shared" si="3"/>
        <v>0.6181802143518726</v>
      </c>
      <c r="N12" s="350">
        <v>32.777</v>
      </c>
      <c r="O12" s="351">
        <v>70.79900000000004</v>
      </c>
      <c r="P12" s="352">
        <v>172.466</v>
      </c>
      <c r="Q12" s="369">
        <v>90.84800000000001</v>
      </c>
      <c r="R12" s="352">
        <f t="shared" si="4"/>
        <v>366.89000000000004</v>
      </c>
      <c r="S12" s="353">
        <f t="shared" si="5"/>
        <v>0.007177127793231271</v>
      </c>
      <c r="T12" s="350">
        <v>158.51999999999998</v>
      </c>
      <c r="U12" s="351">
        <v>68.21</v>
      </c>
      <c r="V12" s="352"/>
      <c r="W12" s="369"/>
      <c r="X12" s="352">
        <f t="shared" si="6"/>
        <v>226.72999999999996</v>
      </c>
      <c r="Y12" s="355">
        <f t="shared" si="7"/>
        <v>0.6181802143518726</v>
      </c>
    </row>
    <row r="13" spans="1:25" ht="19.5" customHeight="1" thickBot="1">
      <c r="A13" s="356" t="s">
        <v>364</v>
      </c>
      <c r="B13" s="357">
        <v>64.39699999999999</v>
      </c>
      <c r="C13" s="358">
        <v>0.029</v>
      </c>
      <c r="D13" s="359">
        <v>0</v>
      </c>
      <c r="E13" s="372">
        <v>0</v>
      </c>
      <c r="F13" s="359">
        <f t="shared" si="0"/>
        <v>64.42599999999999</v>
      </c>
      <c r="G13" s="360">
        <f t="shared" si="1"/>
        <v>0.001260305909691509</v>
      </c>
      <c r="H13" s="357">
        <v>965.827</v>
      </c>
      <c r="I13" s="358">
        <v>78.475</v>
      </c>
      <c r="J13" s="359">
        <v>381.8</v>
      </c>
      <c r="K13" s="372">
        <v>347.4</v>
      </c>
      <c r="L13" s="359">
        <f t="shared" si="2"/>
        <v>1773.502</v>
      </c>
      <c r="M13" s="361">
        <f t="shared" si="3"/>
        <v>-0.9636730040338268</v>
      </c>
      <c r="N13" s="357">
        <v>64.39699999999999</v>
      </c>
      <c r="O13" s="358">
        <v>0.029</v>
      </c>
      <c r="P13" s="359">
        <v>0</v>
      </c>
      <c r="Q13" s="372"/>
      <c r="R13" s="359">
        <f t="shared" si="4"/>
        <v>64.42599999999999</v>
      </c>
      <c r="S13" s="360">
        <f t="shared" si="5"/>
        <v>0.001260305909691509</v>
      </c>
      <c r="T13" s="357">
        <v>965.827</v>
      </c>
      <c r="U13" s="358">
        <v>78.475</v>
      </c>
      <c r="V13" s="359">
        <v>381.8</v>
      </c>
      <c r="W13" s="372">
        <v>347.4</v>
      </c>
      <c r="X13" s="359">
        <f t="shared" si="6"/>
        <v>1773.502</v>
      </c>
      <c r="Y13" s="362">
        <f t="shared" si="7"/>
        <v>-0.9636730040338268</v>
      </c>
    </row>
    <row r="14" spans="1:25" s="174" customFormat="1" ht="19.5" customHeight="1">
      <c r="A14" s="183" t="s">
        <v>55</v>
      </c>
      <c r="B14" s="180">
        <f>SUM(B15:B24)</f>
        <v>2787.282</v>
      </c>
      <c r="C14" s="179">
        <f>SUM(C15:C24)</f>
        <v>3787.479</v>
      </c>
      <c r="D14" s="178">
        <f>SUM(D15:D24)</f>
        <v>342.81699999999995</v>
      </c>
      <c r="E14" s="177">
        <f>SUM(E15:E24)</f>
        <v>296.164</v>
      </c>
      <c r="F14" s="178">
        <f t="shared" si="0"/>
        <v>7213.742</v>
      </c>
      <c r="G14" s="181">
        <f t="shared" si="1"/>
        <v>0.14111572460791988</v>
      </c>
      <c r="H14" s="180">
        <f>SUM(H15:H24)</f>
        <v>3203.9749999999995</v>
      </c>
      <c r="I14" s="179">
        <f>SUM(I15:I24)</f>
        <v>4039.6839999999997</v>
      </c>
      <c r="J14" s="178">
        <f>SUM(J15:J24)</f>
        <v>225.19400000000002</v>
      </c>
      <c r="K14" s="177">
        <f>SUM(K15:K24)</f>
        <v>11.062</v>
      </c>
      <c r="L14" s="178">
        <f t="shared" si="2"/>
        <v>7479.915</v>
      </c>
      <c r="M14" s="182">
        <f t="shared" si="3"/>
        <v>-0.035585030043790544</v>
      </c>
      <c r="N14" s="180">
        <f>SUM(N15:N24)</f>
        <v>2787.282</v>
      </c>
      <c r="O14" s="179">
        <f>SUM(O15:O24)</f>
        <v>3787.479</v>
      </c>
      <c r="P14" s="178">
        <f>SUM(P15:P24)</f>
        <v>342.81699999999995</v>
      </c>
      <c r="Q14" s="177">
        <f>SUM(Q15:Q24)</f>
        <v>296.164</v>
      </c>
      <c r="R14" s="178">
        <f t="shared" si="4"/>
        <v>7213.742</v>
      </c>
      <c r="S14" s="181">
        <f t="shared" si="5"/>
        <v>0.14111572460791988</v>
      </c>
      <c r="T14" s="180">
        <f>SUM(T15:T24)</f>
        <v>3203.9749999999995</v>
      </c>
      <c r="U14" s="179">
        <f>SUM(U15:U24)</f>
        <v>4039.6839999999997</v>
      </c>
      <c r="V14" s="178">
        <f>SUM(V15:V24)</f>
        <v>225.19400000000002</v>
      </c>
      <c r="W14" s="177">
        <f>SUM(W15:W24)</f>
        <v>11.062</v>
      </c>
      <c r="X14" s="178">
        <f t="shared" si="6"/>
        <v>7479.915</v>
      </c>
      <c r="Y14" s="175">
        <f t="shared" si="7"/>
        <v>-0.035585030043790544</v>
      </c>
    </row>
    <row r="15" spans="1:25" ht="19.5" customHeight="1">
      <c r="A15" s="342" t="s">
        <v>365</v>
      </c>
      <c r="B15" s="343">
        <v>680.4549999999998</v>
      </c>
      <c r="C15" s="344">
        <v>675.232</v>
      </c>
      <c r="D15" s="345">
        <v>269.659</v>
      </c>
      <c r="E15" s="366">
        <v>0</v>
      </c>
      <c r="F15" s="345">
        <f t="shared" si="0"/>
        <v>1625.346</v>
      </c>
      <c r="G15" s="346">
        <f t="shared" si="1"/>
        <v>0.03179513192024114</v>
      </c>
      <c r="H15" s="343">
        <v>709.5819999999999</v>
      </c>
      <c r="I15" s="344">
        <v>559.264</v>
      </c>
      <c r="J15" s="345">
        <v>0</v>
      </c>
      <c r="K15" s="344"/>
      <c r="L15" s="345">
        <f t="shared" si="2"/>
        <v>1268.846</v>
      </c>
      <c r="M15" s="347">
        <f t="shared" si="3"/>
        <v>0.28096396252973177</v>
      </c>
      <c r="N15" s="343">
        <v>680.4549999999998</v>
      </c>
      <c r="O15" s="344">
        <v>675.232</v>
      </c>
      <c r="P15" s="345">
        <v>269.659</v>
      </c>
      <c r="Q15" s="344">
        <v>0</v>
      </c>
      <c r="R15" s="345">
        <f t="shared" si="4"/>
        <v>1625.346</v>
      </c>
      <c r="S15" s="346">
        <f t="shared" si="5"/>
        <v>0.03179513192024114</v>
      </c>
      <c r="T15" s="363">
        <v>709.5819999999999</v>
      </c>
      <c r="U15" s="344">
        <v>559.264</v>
      </c>
      <c r="V15" s="345">
        <v>0</v>
      </c>
      <c r="W15" s="366"/>
      <c r="X15" s="345">
        <f t="shared" si="6"/>
        <v>1268.846</v>
      </c>
      <c r="Y15" s="348">
        <f t="shared" si="7"/>
        <v>0.28096396252973177</v>
      </c>
    </row>
    <row r="16" spans="1:25" ht="19.5" customHeight="1">
      <c r="A16" s="349" t="s">
        <v>366</v>
      </c>
      <c r="B16" s="350">
        <v>495.869</v>
      </c>
      <c r="C16" s="351">
        <v>1070.472</v>
      </c>
      <c r="D16" s="352">
        <v>31.315</v>
      </c>
      <c r="E16" s="369">
        <v>0</v>
      </c>
      <c r="F16" s="352">
        <f t="shared" si="0"/>
        <v>1597.656</v>
      </c>
      <c r="G16" s="353">
        <f t="shared" si="1"/>
        <v>0.03125345820715391</v>
      </c>
      <c r="H16" s="350">
        <v>527.365</v>
      </c>
      <c r="I16" s="351">
        <v>932.622</v>
      </c>
      <c r="J16" s="352">
        <v>59.936</v>
      </c>
      <c r="K16" s="351"/>
      <c r="L16" s="352">
        <f t="shared" si="2"/>
        <v>1519.923</v>
      </c>
      <c r="M16" s="354">
        <f t="shared" si="3"/>
        <v>0.05114272236159323</v>
      </c>
      <c r="N16" s="350">
        <v>495.869</v>
      </c>
      <c r="O16" s="351">
        <v>1070.472</v>
      </c>
      <c r="P16" s="352">
        <v>31.315</v>
      </c>
      <c r="Q16" s="351"/>
      <c r="R16" s="352">
        <f t="shared" si="4"/>
        <v>1597.656</v>
      </c>
      <c r="S16" s="353">
        <f t="shared" si="5"/>
        <v>0.03125345820715391</v>
      </c>
      <c r="T16" s="364">
        <v>527.365</v>
      </c>
      <c r="U16" s="351">
        <v>932.622</v>
      </c>
      <c r="V16" s="352">
        <v>59.936</v>
      </c>
      <c r="W16" s="351"/>
      <c r="X16" s="352">
        <f t="shared" si="6"/>
        <v>1519.923</v>
      </c>
      <c r="Y16" s="355">
        <f t="shared" si="7"/>
        <v>0.05114272236159323</v>
      </c>
    </row>
    <row r="17" spans="1:25" ht="19.5" customHeight="1">
      <c r="A17" s="349" t="s">
        <v>367</v>
      </c>
      <c r="B17" s="350">
        <v>447.488</v>
      </c>
      <c r="C17" s="351">
        <v>670.096</v>
      </c>
      <c r="D17" s="352">
        <v>41.823</v>
      </c>
      <c r="E17" s="369">
        <v>108.911</v>
      </c>
      <c r="F17" s="352">
        <f>SUM(B17:E17)</f>
        <v>1268.3180000000002</v>
      </c>
      <c r="G17" s="353">
        <f>F17/$F$9</f>
        <v>0.024810925259493306</v>
      </c>
      <c r="H17" s="350">
        <v>720.407</v>
      </c>
      <c r="I17" s="351">
        <v>1430.5300000000002</v>
      </c>
      <c r="J17" s="352">
        <v>97.68</v>
      </c>
      <c r="K17" s="351">
        <v>0</v>
      </c>
      <c r="L17" s="352">
        <f>SUM(H17:K17)</f>
        <v>2248.617</v>
      </c>
      <c r="M17" s="354">
        <f>IF(ISERROR(F17/L17-1),"         /0",(F17/L17-1))</f>
        <v>-0.43595641231921656</v>
      </c>
      <c r="N17" s="350">
        <v>447.488</v>
      </c>
      <c r="O17" s="351">
        <v>670.096</v>
      </c>
      <c r="P17" s="352">
        <v>41.823</v>
      </c>
      <c r="Q17" s="351">
        <v>108.911</v>
      </c>
      <c r="R17" s="352">
        <f>SUM(N17:Q17)</f>
        <v>1268.3180000000002</v>
      </c>
      <c r="S17" s="353">
        <f>R17/$R$9</f>
        <v>0.024810925259493306</v>
      </c>
      <c r="T17" s="364">
        <v>720.407</v>
      </c>
      <c r="U17" s="351">
        <v>1430.5300000000002</v>
      </c>
      <c r="V17" s="352">
        <v>97.68</v>
      </c>
      <c r="W17" s="351">
        <v>0</v>
      </c>
      <c r="X17" s="352">
        <f>SUM(T17:W17)</f>
        <v>2248.617</v>
      </c>
      <c r="Y17" s="355">
        <f>IF(ISERROR(R17/X17-1),"         /0",IF(R17/X17&gt;5,"  *  ",(R17/X17-1)))</f>
        <v>-0.43595641231921656</v>
      </c>
    </row>
    <row r="18" spans="1:25" ht="19.5" customHeight="1">
      <c r="A18" s="349" t="s">
        <v>368</v>
      </c>
      <c r="B18" s="350">
        <v>368.85699999999997</v>
      </c>
      <c r="C18" s="351">
        <v>804.741</v>
      </c>
      <c r="D18" s="352">
        <v>0</v>
      </c>
      <c r="E18" s="369">
        <v>79.55699999999999</v>
      </c>
      <c r="F18" s="352">
        <f t="shared" si="0"/>
        <v>1253.155</v>
      </c>
      <c r="G18" s="353">
        <f t="shared" si="1"/>
        <v>0.024514305594937804</v>
      </c>
      <c r="H18" s="350">
        <v>343.361</v>
      </c>
      <c r="I18" s="351">
        <v>668.893</v>
      </c>
      <c r="J18" s="352">
        <v>0</v>
      </c>
      <c r="K18" s="351">
        <v>0.6</v>
      </c>
      <c r="L18" s="352">
        <f t="shared" si="2"/>
        <v>1012.854</v>
      </c>
      <c r="M18" s="354">
        <f t="shared" si="3"/>
        <v>0.23725137087872472</v>
      </c>
      <c r="N18" s="350">
        <v>368.85699999999997</v>
      </c>
      <c r="O18" s="351">
        <v>804.741</v>
      </c>
      <c r="P18" s="352">
        <v>0</v>
      </c>
      <c r="Q18" s="351">
        <v>79.55699999999999</v>
      </c>
      <c r="R18" s="352">
        <f t="shared" si="4"/>
        <v>1253.155</v>
      </c>
      <c r="S18" s="353">
        <f t="shared" si="5"/>
        <v>0.024514305594937804</v>
      </c>
      <c r="T18" s="364">
        <v>343.361</v>
      </c>
      <c r="U18" s="351">
        <v>668.893</v>
      </c>
      <c r="V18" s="352">
        <v>0</v>
      </c>
      <c r="W18" s="351">
        <v>0.6</v>
      </c>
      <c r="X18" s="352">
        <f t="shared" si="6"/>
        <v>1012.854</v>
      </c>
      <c r="Y18" s="355">
        <f t="shared" si="7"/>
        <v>0.23725137087872472</v>
      </c>
    </row>
    <row r="19" spans="1:25" ht="19.5" customHeight="1">
      <c r="A19" s="349" t="s">
        <v>369</v>
      </c>
      <c r="B19" s="350">
        <v>181.801</v>
      </c>
      <c r="C19" s="351">
        <v>319.27899999999994</v>
      </c>
      <c r="D19" s="352">
        <v>0</v>
      </c>
      <c r="E19" s="369">
        <v>0</v>
      </c>
      <c r="F19" s="352">
        <f>SUM(B19:E19)</f>
        <v>501.0799999999999</v>
      </c>
      <c r="G19" s="353">
        <f>F19/$F$9</f>
        <v>0.009802161941269384</v>
      </c>
      <c r="H19" s="350">
        <v>150.095</v>
      </c>
      <c r="I19" s="351">
        <v>100.673</v>
      </c>
      <c r="J19" s="352">
        <v>0</v>
      </c>
      <c r="K19" s="351">
        <v>0</v>
      </c>
      <c r="L19" s="352">
        <f>SUM(H19:K19)</f>
        <v>250.768</v>
      </c>
      <c r="M19" s="354">
        <f>IF(ISERROR(F19/L19-1),"         /0",(F19/L19-1))</f>
        <v>0.9981815861672938</v>
      </c>
      <c r="N19" s="350">
        <v>181.801</v>
      </c>
      <c r="O19" s="351">
        <v>319.27899999999994</v>
      </c>
      <c r="P19" s="352">
        <v>0</v>
      </c>
      <c r="Q19" s="351">
        <v>0</v>
      </c>
      <c r="R19" s="352">
        <f>SUM(N19:Q19)</f>
        <v>501.0799999999999</v>
      </c>
      <c r="S19" s="353">
        <f>R19/$R$9</f>
        <v>0.009802161941269384</v>
      </c>
      <c r="T19" s="364">
        <v>150.095</v>
      </c>
      <c r="U19" s="351">
        <v>100.673</v>
      </c>
      <c r="V19" s="352">
        <v>0</v>
      </c>
      <c r="W19" s="351">
        <v>0</v>
      </c>
      <c r="X19" s="352">
        <f>SUM(T19:W19)</f>
        <v>250.768</v>
      </c>
      <c r="Y19" s="355">
        <f>IF(ISERROR(R19/X19-1),"         /0",IF(R19/X19&gt;5,"  *  ",(R19/X19-1)))</f>
        <v>0.9981815861672938</v>
      </c>
    </row>
    <row r="20" spans="1:25" ht="19.5" customHeight="1">
      <c r="A20" s="349" t="s">
        <v>370</v>
      </c>
      <c r="B20" s="350">
        <v>160.944</v>
      </c>
      <c r="C20" s="351">
        <v>102.12100000000001</v>
      </c>
      <c r="D20" s="352">
        <v>0.02</v>
      </c>
      <c r="E20" s="369">
        <v>77.659</v>
      </c>
      <c r="F20" s="352">
        <f t="shared" si="0"/>
        <v>340.74399999999997</v>
      </c>
      <c r="G20" s="353">
        <f t="shared" si="1"/>
        <v>0.006665657915933374</v>
      </c>
      <c r="H20" s="350">
        <v>240.12399999999997</v>
      </c>
      <c r="I20" s="351">
        <v>247.84300000000002</v>
      </c>
      <c r="J20" s="352">
        <v>67.578</v>
      </c>
      <c r="K20" s="351">
        <v>7.29</v>
      </c>
      <c r="L20" s="352">
        <f t="shared" si="2"/>
        <v>562.8349999999999</v>
      </c>
      <c r="M20" s="354">
        <f t="shared" si="3"/>
        <v>-0.39459344212779945</v>
      </c>
      <c r="N20" s="350">
        <v>160.944</v>
      </c>
      <c r="O20" s="351">
        <v>102.12100000000001</v>
      </c>
      <c r="P20" s="352">
        <v>0.02</v>
      </c>
      <c r="Q20" s="351">
        <v>77.659</v>
      </c>
      <c r="R20" s="352">
        <f t="shared" si="4"/>
        <v>340.74399999999997</v>
      </c>
      <c r="S20" s="353">
        <f t="shared" si="5"/>
        <v>0.006665657915933374</v>
      </c>
      <c r="T20" s="364">
        <v>240.12399999999997</v>
      </c>
      <c r="U20" s="351">
        <v>247.84300000000002</v>
      </c>
      <c r="V20" s="352">
        <v>67.578</v>
      </c>
      <c r="W20" s="351">
        <v>7.29</v>
      </c>
      <c r="X20" s="352">
        <f t="shared" si="6"/>
        <v>562.8349999999999</v>
      </c>
      <c r="Y20" s="355">
        <f t="shared" si="7"/>
        <v>-0.39459344212779945</v>
      </c>
    </row>
    <row r="21" spans="1:25" ht="19.5" customHeight="1">
      <c r="A21" s="349" t="s">
        <v>372</v>
      </c>
      <c r="B21" s="350">
        <v>304.938</v>
      </c>
      <c r="C21" s="351">
        <v>3.716</v>
      </c>
      <c r="D21" s="352">
        <v>0</v>
      </c>
      <c r="E21" s="369">
        <v>0</v>
      </c>
      <c r="F21" s="352">
        <f t="shared" si="0"/>
        <v>308.654</v>
      </c>
      <c r="G21" s="353">
        <f t="shared" si="1"/>
        <v>0.006037911095674465</v>
      </c>
      <c r="H21" s="350">
        <v>476.771</v>
      </c>
      <c r="I21" s="351">
        <v>0</v>
      </c>
      <c r="J21" s="352"/>
      <c r="K21" s="351"/>
      <c r="L21" s="352">
        <f t="shared" si="2"/>
        <v>476.771</v>
      </c>
      <c r="M21" s="354">
        <f t="shared" si="3"/>
        <v>-0.3526158260464668</v>
      </c>
      <c r="N21" s="350">
        <v>304.938</v>
      </c>
      <c r="O21" s="351">
        <v>3.716</v>
      </c>
      <c r="P21" s="352"/>
      <c r="Q21" s="351"/>
      <c r="R21" s="352">
        <f t="shared" si="4"/>
        <v>308.654</v>
      </c>
      <c r="S21" s="353">
        <f t="shared" si="5"/>
        <v>0.006037911095674465</v>
      </c>
      <c r="T21" s="364">
        <v>476.771</v>
      </c>
      <c r="U21" s="351">
        <v>0</v>
      </c>
      <c r="V21" s="352"/>
      <c r="W21" s="351"/>
      <c r="X21" s="352">
        <f t="shared" si="6"/>
        <v>476.771</v>
      </c>
      <c r="Y21" s="355">
        <f t="shared" si="7"/>
        <v>-0.3526158260464668</v>
      </c>
    </row>
    <row r="22" spans="1:25" ht="19.5" customHeight="1">
      <c r="A22" s="349" t="s">
        <v>373</v>
      </c>
      <c r="B22" s="350">
        <v>124.36699999999999</v>
      </c>
      <c r="C22" s="351">
        <v>141.807</v>
      </c>
      <c r="D22" s="352">
        <v>0</v>
      </c>
      <c r="E22" s="369">
        <v>0</v>
      </c>
      <c r="F22" s="352">
        <f t="shared" si="0"/>
        <v>266.174</v>
      </c>
      <c r="G22" s="353">
        <f t="shared" si="1"/>
        <v>0.005206914370071519</v>
      </c>
      <c r="H22" s="350">
        <v>0</v>
      </c>
      <c r="I22" s="351">
        <v>99.839</v>
      </c>
      <c r="J22" s="352"/>
      <c r="K22" s="351"/>
      <c r="L22" s="352">
        <f t="shared" si="2"/>
        <v>99.839</v>
      </c>
      <c r="M22" s="354">
        <f t="shared" si="3"/>
        <v>1.666032312022356</v>
      </c>
      <c r="N22" s="350">
        <v>124.36699999999999</v>
      </c>
      <c r="O22" s="351">
        <v>141.807</v>
      </c>
      <c r="P22" s="352"/>
      <c r="Q22" s="351"/>
      <c r="R22" s="352">
        <f t="shared" si="4"/>
        <v>266.174</v>
      </c>
      <c r="S22" s="353">
        <f t="shared" si="5"/>
        <v>0.005206914370071519</v>
      </c>
      <c r="T22" s="364">
        <v>0</v>
      </c>
      <c r="U22" s="351">
        <v>99.839</v>
      </c>
      <c r="V22" s="352"/>
      <c r="W22" s="351"/>
      <c r="X22" s="352">
        <f t="shared" si="6"/>
        <v>99.839</v>
      </c>
      <c r="Y22" s="355">
        <f t="shared" si="7"/>
        <v>1.666032312022356</v>
      </c>
    </row>
    <row r="23" spans="1:25" ht="18.75" customHeight="1">
      <c r="A23" s="349" t="s">
        <v>405</v>
      </c>
      <c r="B23" s="350">
        <v>0</v>
      </c>
      <c r="C23" s="351">
        <v>0</v>
      </c>
      <c r="D23" s="352">
        <v>0</v>
      </c>
      <c r="E23" s="351">
        <v>30.037</v>
      </c>
      <c r="F23" s="352">
        <f t="shared" si="0"/>
        <v>30.037</v>
      </c>
      <c r="G23" s="353">
        <f t="shared" si="1"/>
        <v>0.0005875858909353966</v>
      </c>
      <c r="H23" s="350"/>
      <c r="I23" s="351"/>
      <c r="J23" s="352"/>
      <c r="K23" s="351"/>
      <c r="L23" s="352">
        <f t="shared" si="2"/>
        <v>0</v>
      </c>
      <c r="M23" s="354" t="str">
        <f t="shared" si="3"/>
        <v>         /0</v>
      </c>
      <c r="N23" s="350"/>
      <c r="O23" s="351"/>
      <c r="P23" s="352"/>
      <c r="Q23" s="351">
        <v>30.037</v>
      </c>
      <c r="R23" s="352">
        <f t="shared" si="4"/>
        <v>30.037</v>
      </c>
      <c r="S23" s="353">
        <f t="shared" si="5"/>
        <v>0.0005875858909353966</v>
      </c>
      <c r="T23" s="364"/>
      <c r="U23" s="351"/>
      <c r="V23" s="352"/>
      <c r="W23" s="351"/>
      <c r="X23" s="352">
        <f t="shared" si="6"/>
        <v>0</v>
      </c>
      <c r="Y23" s="355" t="str">
        <f t="shared" si="7"/>
        <v>         /0</v>
      </c>
    </row>
    <row r="24" spans="1:25" ht="19.5" customHeight="1" thickBot="1">
      <c r="A24" s="356" t="s">
        <v>51</v>
      </c>
      <c r="B24" s="357">
        <v>22.563</v>
      </c>
      <c r="C24" s="358">
        <v>0.015</v>
      </c>
      <c r="D24" s="359">
        <v>0</v>
      </c>
      <c r="E24" s="358">
        <v>0</v>
      </c>
      <c r="F24" s="359">
        <f t="shared" si="0"/>
        <v>22.578</v>
      </c>
      <c r="G24" s="360">
        <f t="shared" si="1"/>
        <v>0.00044167241220958764</v>
      </c>
      <c r="H24" s="357">
        <v>36.27</v>
      </c>
      <c r="I24" s="358">
        <v>0.02</v>
      </c>
      <c r="J24" s="359">
        <v>0</v>
      </c>
      <c r="K24" s="358">
        <v>3.172</v>
      </c>
      <c r="L24" s="359">
        <f t="shared" si="2"/>
        <v>39.462</v>
      </c>
      <c r="M24" s="354">
        <f t="shared" si="3"/>
        <v>-0.42785464497491266</v>
      </c>
      <c r="N24" s="357">
        <v>22.563</v>
      </c>
      <c r="O24" s="358">
        <v>0.015</v>
      </c>
      <c r="P24" s="359">
        <v>0</v>
      </c>
      <c r="Q24" s="358">
        <v>0</v>
      </c>
      <c r="R24" s="359">
        <f t="shared" si="4"/>
        <v>22.578</v>
      </c>
      <c r="S24" s="360">
        <f t="shared" si="5"/>
        <v>0.00044167241220958764</v>
      </c>
      <c r="T24" s="365">
        <v>36.27</v>
      </c>
      <c r="U24" s="358">
        <v>0.02</v>
      </c>
      <c r="V24" s="359">
        <v>0</v>
      </c>
      <c r="W24" s="358">
        <v>3.172</v>
      </c>
      <c r="X24" s="359">
        <f t="shared" si="6"/>
        <v>39.462</v>
      </c>
      <c r="Y24" s="362">
        <f t="shared" si="7"/>
        <v>-0.42785464497491266</v>
      </c>
    </row>
    <row r="25" spans="1:25" s="174" customFormat="1" ht="19.5" customHeight="1">
      <c r="A25" s="183" t="s">
        <v>54</v>
      </c>
      <c r="B25" s="180">
        <f>SUM(B26:B33)</f>
        <v>2200.958</v>
      </c>
      <c r="C25" s="179">
        <f>SUM(C26:C33)</f>
        <v>2325.653</v>
      </c>
      <c r="D25" s="178">
        <f>SUM(D26:D33)</f>
        <v>477.315</v>
      </c>
      <c r="E25" s="179">
        <f>SUM(E26:E33)</f>
        <v>258.997</v>
      </c>
      <c r="F25" s="178">
        <f t="shared" si="0"/>
        <v>5262.923</v>
      </c>
      <c r="G25" s="181">
        <f t="shared" si="1"/>
        <v>0.10295366713984053</v>
      </c>
      <c r="H25" s="180">
        <f>SUM(H26:H33)</f>
        <v>1431.8450000000003</v>
      </c>
      <c r="I25" s="179">
        <f>SUM(I26:I33)</f>
        <v>1579.186</v>
      </c>
      <c r="J25" s="178">
        <f>SUM(J26:J33)</f>
        <v>0</v>
      </c>
      <c r="K25" s="179">
        <f>SUM(K26:K33)</f>
        <v>0</v>
      </c>
      <c r="L25" s="178">
        <f t="shared" si="2"/>
        <v>3011.031</v>
      </c>
      <c r="M25" s="182">
        <f aca="true" t="shared" si="8" ref="M25:M46">IF(ISERROR(F25/L25-1),"         /0",(F25/L25-1))</f>
        <v>0.7478807092985758</v>
      </c>
      <c r="N25" s="180">
        <f>SUM(N26:N33)</f>
        <v>2200.958</v>
      </c>
      <c r="O25" s="179">
        <f>SUM(O26:O33)</f>
        <v>2325.653</v>
      </c>
      <c r="P25" s="178">
        <f>SUM(P26:P33)</f>
        <v>477.315</v>
      </c>
      <c r="Q25" s="179">
        <f>SUM(Q26:Q33)</f>
        <v>258.997</v>
      </c>
      <c r="R25" s="178">
        <f t="shared" si="4"/>
        <v>5262.923</v>
      </c>
      <c r="S25" s="181">
        <f t="shared" si="5"/>
        <v>0.10295366713984053</v>
      </c>
      <c r="T25" s="180">
        <f>SUM(T26:T33)</f>
        <v>1431.8450000000003</v>
      </c>
      <c r="U25" s="179">
        <f>SUM(U26:U33)</f>
        <v>1579.186</v>
      </c>
      <c r="V25" s="178">
        <f>SUM(V26:V33)</f>
        <v>0</v>
      </c>
      <c r="W25" s="179">
        <f>SUM(W26:W33)</f>
        <v>0</v>
      </c>
      <c r="X25" s="178">
        <f t="shared" si="6"/>
        <v>3011.031</v>
      </c>
      <c r="Y25" s="175">
        <f t="shared" si="7"/>
        <v>0.7478807092985758</v>
      </c>
    </row>
    <row r="26" spans="1:25" ht="19.5" customHeight="1">
      <c r="A26" s="342" t="s">
        <v>374</v>
      </c>
      <c r="B26" s="343">
        <v>609.7399999999999</v>
      </c>
      <c r="C26" s="344">
        <v>1173.5839999999998</v>
      </c>
      <c r="D26" s="345">
        <v>0</v>
      </c>
      <c r="E26" s="344">
        <v>0</v>
      </c>
      <c r="F26" s="345">
        <f t="shared" si="0"/>
        <v>1783.3239999999996</v>
      </c>
      <c r="G26" s="346">
        <f t="shared" si="1"/>
        <v>0.03488550858496105</v>
      </c>
      <c r="H26" s="343">
        <v>577.4240000000001</v>
      </c>
      <c r="I26" s="344">
        <v>929.6999999999999</v>
      </c>
      <c r="J26" s="345">
        <v>0</v>
      </c>
      <c r="K26" s="344">
        <v>0</v>
      </c>
      <c r="L26" s="345">
        <f t="shared" si="2"/>
        <v>1507.124</v>
      </c>
      <c r="M26" s="347">
        <f t="shared" si="8"/>
        <v>0.18326295646542667</v>
      </c>
      <c r="N26" s="343">
        <v>609.7399999999999</v>
      </c>
      <c r="O26" s="344">
        <v>1173.5839999999998</v>
      </c>
      <c r="P26" s="345">
        <v>0</v>
      </c>
      <c r="Q26" s="344"/>
      <c r="R26" s="345">
        <f t="shared" si="4"/>
        <v>1783.3239999999996</v>
      </c>
      <c r="S26" s="346">
        <f t="shared" si="5"/>
        <v>0.03488550858496105</v>
      </c>
      <c r="T26" s="343">
        <v>577.4240000000001</v>
      </c>
      <c r="U26" s="344">
        <v>929.6999999999999</v>
      </c>
      <c r="V26" s="345">
        <v>0</v>
      </c>
      <c r="W26" s="344">
        <v>0</v>
      </c>
      <c r="X26" s="345">
        <f t="shared" si="6"/>
        <v>1507.124</v>
      </c>
      <c r="Y26" s="348">
        <f t="shared" si="7"/>
        <v>0.18326295646542667</v>
      </c>
    </row>
    <row r="27" spans="1:25" ht="19.5" customHeight="1">
      <c r="A27" s="349" t="s">
        <v>379</v>
      </c>
      <c r="B27" s="350">
        <v>641.844</v>
      </c>
      <c r="C27" s="351">
        <v>396.506</v>
      </c>
      <c r="D27" s="352">
        <v>477.315</v>
      </c>
      <c r="E27" s="351">
        <v>22.25</v>
      </c>
      <c r="F27" s="352">
        <f t="shared" si="0"/>
        <v>1537.915</v>
      </c>
      <c r="G27" s="353">
        <f t="shared" si="1"/>
        <v>0.030084800594530427</v>
      </c>
      <c r="H27" s="350">
        <v>144.598</v>
      </c>
      <c r="I27" s="351">
        <v>113.312</v>
      </c>
      <c r="J27" s="352"/>
      <c r="K27" s="351"/>
      <c r="L27" s="352">
        <f t="shared" si="2"/>
        <v>257.91</v>
      </c>
      <c r="M27" s="354">
        <f t="shared" si="8"/>
        <v>4.962990965840796</v>
      </c>
      <c r="N27" s="350">
        <v>641.844</v>
      </c>
      <c r="O27" s="351">
        <v>396.506</v>
      </c>
      <c r="P27" s="352">
        <v>477.315</v>
      </c>
      <c r="Q27" s="351">
        <v>22.25</v>
      </c>
      <c r="R27" s="352">
        <f t="shared" si="4"/>
        <v>1537.915</v>
      </c>
      <c r="S27" s="353">
        <f t="shared" si="5"/>
        <v>0.030084800594530427</v>
      </c>
      <c r="T27" s="350">
        <v>144.598</v>
      </c>
      <c r="U27" s="351">
        <v>113.312</v>
      </c>
      <c r="V27" s="352"/>
      <c r="W27" s="351"/>
      <c r="X27" s="352">
        <f t="shared" si="6"/>
        <v>257.91</v>
      </c>
      <c r="Y27" s="355" t="str">
        <f t="shared" si="7"/>
        <v>  *  </v>
      </c>
    </row>
    <row r="28" spans="1:25" ht="19.5" customHeight="1">
      <c r="A28" s="349" t="s">
        <v>406</v>
      </c>
      <c r="B28" s="350">
        <v>594.356</v>
      </c>
      <c r="C28" s="351">
        <v>94.819</v>
      </c>
      <c r="D28" s="352">
        <v>0</v>
      </c>
      <c r="E28" s="351">
        <v>0</v>
      </c>
      <c r="F28" s="352">
        <f>SUM(B28:E28)</f>
        <v>689.175</v>
      </c>
      <c r="G28" s="353">
        <f>F28/$F$9</f>
        <v>0.013481689462509635</v>
      </c>
      <c r="H28" s="350">
        <v>530.227</v>
      </c>
      <c r="I28" s="351">
        <v>68.802</v>
      </c>
      <c r="J28" s="352"/>
      <c r="K28" s="351"/>
      <c r="L28" s="352">
        <f>SUM(H28:K28)</f>
        <v>599.029</v>
      </c>
      <c r="M28" s="354">
        <f>IF(ISERROR(F28/L28-1),"         /0",(F28/L28-1))</f>
        <v>0.15048687125331162</v>
      </c>
      <c r="N28" s="350">
        <v>594.356</v>
      </c>
      <c r="O28" s="351">
        <v>94.819</v>
      </c>
      <c r="P28" s="352"/>
      <c r="Q28" s="351"/>
      <c r="R28" s="352">
        <f>SUM(N28:Q28)</f>
        <v>689.175</v>
      </c>
      <c r="S28" s="353">
        <f>R28/$R$9</f>
        <v>0.013481689462509635</v>
      </c>
      <c r="T28" s="350">
        <v>530.227</v>
      </c>
      <c r="U28" s="351">
        <v>68.802</v>
      </c>
      <c r="V28" s="352"/>
      <c r="W28" s="351"/>
      <c r="X28" s="352">
        <f>SUM(T28:W28)</f>
        <v>599.029</v>
      </c>
      <c r="Y28" s="355">
        <f>IF(ISERROR(R28/X28-1),"         /0",IF(R28/X28&gt;5,"  *  ",(R28/X28-1)))</f>
        <v>0.15048687125331162</v>
      </c>
    </row>
    <row r="29" spans="1:25" ht="19.5" customHeight="1">
      <c r="A29" s="349" t="s">
        <v>375</v>
      </c>
      <c r="B29" s="350">
        <v>290.028</v>
      </c>
      <c r="C29" s="351">
        <v>180.216</v>
      </c>
      <c r="D29" s="352">
        <v>0</v>
      </c>
      <c r="E29" s="351">
        <v>0</v>
      </c>
      <c r="F29" s="352">
        <f t="shared" si="0"/>
        <v>470.244</v>
      </c>
      <c r="G29" s="353">
        <f t="shared" si="1"/>
        <v>0.009198945956554403</v>
      </c>
      <c r="H29" s="350">
        <v>48.943000000000005</v>
      </c>
      <c r="I29" s="351">
        <v>0</v>
      </c>
      <c r="J29" s="352">
        <v>0</v>
      </c>
      <c r="K29" s="351">
        <v>0</v>
      </c>
      <c r="L29" s="352">
        <f t="shared" si="2"/>
        <v>48.943000000000005</v>
      </c>
      <c r="M29" s="354" t="s">
        <v>45</v>
      </c>
      <c r="N29" s="350">
        <v>290.028</v>
      </c>
      <c r="O29" s="351">
        <v>180.216</v>
      </c>
      <c r="P29" s="352">
        <v>0</v>
      </c>
      <c r="Q29" s="351"/>
      <c r="R29" s="352">
        <f t="shared" si="4"/>
        <v>470.244</v>
      </c>
      <c r="S29" s="353">
        <f t="shared" si="5"/>
        <v>0.009198945956554403</v>
      </c>
      <c r="T29" s="350">
        <v>48.943000000000005</v>
      </c>
      <c r="U29" s="351">
        <v>0</v>
      </c>
      <c r="V29" s="352">
        <v>0</v>
      </c>
      <c r="W29" s="351">
        <v>0</v>
      </c>
      <c r="X29" s="352">
        <f t="shared" si="6"/>
        <v>48.943000000000005</v>
      </c>
      <c r="Y29" s="355" t="str">
        <f t="shared" si="7"/>
        <v>  *  </v>
      </c>
    </row>
    <row r="30" spans="1:25" ht="19.5" customHeight="1">
      <c r="A30" s="349" t="s">
        <v>377</v>
      </c>
      <c r="B30" s="350">
        <v>51.075</v>
      </c>
      <c r="C30" s="351">
        <v>253.47299999999998</v>
      </c>
      <c r="D30" s="352">
        <v>0</v>
      </c>
      <c r="E30" s="351">
        <v>0</v>
      </c>
      <c r="F30" s="352">
        <f t="shared" si="0"/>
        <v>304.548</v>
      </c>
      <c r="G30" s="353">
        <f t="shared" si="1"/>
        <v>0.005957589237027438</v>
      </c>
      <c r="H30" s="350">
        <v>97.241</v>
      </c>
      <c r="I30" s="351">
        <v>208.034</v>
      </c>
      <c r="J30" s="352"/>
      <c r="K30" s="351"/>
      <c r="L30" s="352">
        <f t="shared" si="2"/>
        <v>305.275</v>
      </c>
      <c r="M30" s="354">
        <f t="shared" si="8"/>
        <v>-0.0023814593399392736</v>
      </c>
      <c r="N30" s="350">
        <v>51.075</v>
      </c>
      <c r="O30" s="351">
        <v>253.47299999999998</v>
      </c>
      <c r="P30" s="352"/>
      <c r="Q30" s="351"/>
      <c r="R30" s="352">
        <f t="shared" si="4"/>
        <v>304.548</v>
      </c>
      <c r="S30" s="353">
        <f t="shared" si="5"/>
        <v>0.005957589237027438</v>
      </c>
      <c r="T30" s="350">
        <v>97.241</v>
      </c>
      <c r="U30" s="351">
        <v>208.034</v>
      </c>
      <c r="V30" s="352"/>
      <c r="W30" s="351"/>
      <c r="X30" s="352">
        <f t="shared" si="6"/>
        <v>305.275</v>
      </c>
      <c r="Y30" s="355">
        <f t="shared" si="7"/>
        <v>-0.0023814593399392736</v>
      </c>
    </row>
    <row r="31" spans="1:25" ht="19.5" customHeight="1">
      <c r="A31" s="349" t="s">
        <v>378</v>
      </c>
      <c r="B31" s="350">
        <v>1.023</v>
      </c>
      <c r="C31" s="351">
        <v>0.027</v>
      </c>
      <c r="D31" s="352">
        <v>0</v>
      </c>
      <c r="E31" s="351">
        <v>236.747</v>
      </c>
      <c r="F31" s="352">
        <f t="shared" si="0"/>
        <v>237.79700000000003</v>
      </c>
      <c r="G31" s="353">
        <f t="shared" si="1"/>
        <v>0.0046518015150236215</v>
      </c>
      <c r="H31" s="350">
        <v>9.464999999999998</v>
      </c>
      <c r="I31" s="351">
        <v>0</v>
      </c>
      <c r="J31" s="352"/>
      <c r="K31" s="351"/>
      <c r="L31" s="352">
        <f t="shared" si="2"/>
        <v>9.464999999999998</v>
      </c>
      <c r="M31" s="354">
        <f t="shared" si="8"/>
        <v>24.123824617010044</v>
      </c>
      <c r="N31" s="350">
        <v>1.023</v>
      </c>
      <c r="O31" s="351">
        <v>0.027</v>
      </c>
      <c r="P31" s="352"/>
      <c r="Q31" s="351">
        <v>236.747</v>
      </c>
      <c r="R31" s="352">
        <f t="shared" si="4"/>
        <v>237.79700000000003</v>
      </c>
      <c r="S31" s="353">
        <f t="shared" si="5"/>
        <v>0.0046518015150236215</v>
      </c>
      <c r="T31" s="350">
        <v>9.464999999999998</v>
      </c>
      <c r="U31" s="351">
        <v>0</v>
      </c>
      <c r="V31" s="352"/>
      <c r="W31" s="351"/>
      <c r="X31" s="352">
        <f t="shared" si="6"/>
        <v>9.464999999999998</v>
      </c>
      <c r="Y31" s="355" t="str">
        <f t="shared" si="7"/>
        <v>  *  </v>
      </c>
    </row>
    <row r="32" spans="1:25" ht="19.5" customHeight="1">
      <c r="A32" s="349" t="s">
        <v>376</v>
      </c>
      <c r="B32" s="350">
        <v>8.641</v>
      </c>
      <c r="C32" s="351">
        <v>226.951</v>
      </c>
      <c r="D32" s="352">
        <v>0</v>
      </c>
      <c r="E32" s="351">
        <v>0</v>
      </c>
      <c r="F32" s="352">
        <f t="shared" si="0"/>
        <v>235.59199999999998</v>
      </c>
      <c r="G32" s="353">
        <f t="shared" si="1"/>
        <v>0.004608667151088722</v>
      </c>
      <c r="H32" s="350">
        <v>7.3740000000000006</v>
      </c>
      <c r="I32" s="351">
        <v>195.895</v>
      </c>
      <c r="J32" s="352"/>
      <c r="K32" s="351"/>
      <c r="L32" s="352">
        <f t="shared" si="2"/>
        <v>203.269</v>
      </c>
      <c r="M32" s="354">
        <f t="shared" si="8"/>
        <v>0.15901588535389055</v>
      </c>
      <c r="N32" s="350">
        <v>8.641</v>
      </c>
      <c r="O32" s="351">
        <v>226.951</v>
      </c>
      <c r="P32" s="352"/>
      <c r="Q32" s="351"/>
      <c r="R32" s="352">
        <f t="shared" si="4"/>
        <v>235.59199999999998</v>
      </c>
      <c r="S32" s="353">
        <f t="shared" si="5"/>
        <v>0.004608667151088722</v>
      </c>
      <c r="T32" s="350">
        <v>7.3740000000000006</v>
      </c>
      <c r="U32" s="351">
        <v>195.895</v>
      </c>
      <c r="V32" s="352"/>
      <c r="W32" s="351"/>
      <c r="X32" s="352">
        <f t="shared" si="6"/>
        <v>203.269</v>
      </c>
      <c r="Y32" s="355">
        <f t="shared" si="7"/>
        <v>0.15901588535389055</v>
      </c>
    </row>
    <row r="33" spans="1:25" ht="19.5" customHeight="1" thickBot="1">
      <c r="A33" s="356" t="s">
        <v>51</v>
      </c>
      <c r="B33" s="357">
        <v>4.2509999999999994</v>
      </c>
      <c r="C33" s="358">
        <v>0.077</v>
      </c>
      <c r="D33" s="359">
        <v>0</v>
      </c>
      <c r="E33" s="358">
        <v>0</v>
      </c>
      <c r="F33" s="359">
        <f t="shared" si="0"/>
        <v>4.327999999999999</v>
      </c>
      <c r="G33" s="360">
        <f t="shared" si="1"/>
        <v>8.466463814523407E-05</v>
      </c>
      <c r="H33" s="357">
        <v>16.573</v>
      </c>
      <c r="I33" s="358">
        <v>63.443</v>
      </c>
      <c r="J33" s="359"/>
      <c r="K33" s="358"/>
      <c r="L33" s="359">
        <f t="shared" si="2"/>
        <v>80.01599999999999</v>
      </c>
      <c r="M33" s="361">
        <f t="shared" si="8"/>
        <v>-0.9459108178364327</v>
      </c>
      <c r="N33" s="357">
        <v>4.2509999999999994</v>
      </c>
      <c r="O33" s="358">
        <v>0.077</v>
      </c>
      <c r="P33" s="359"/>
      <c r="Q33" s="358"/>
      <c r="R33" s="359">
        <f t="shared" si="4"/>
        <v>4.327999999999999</v>
      </c>
      <c r="S33" s="360">
        <f t="shared" si="5"/>
        <v>8.466463814523407E-05</v>
      </c>
      <c r="T33" s="357">
        <v>16.573</v>
      </c>
      <c r="U33" s="358">
        <v>63.443</v>
      </c>
      <c r="V33" s="359"/>
      <c r="W33" s="358"/>
      <c r="X33" s="359">
        <f t="shared" si="6"/>
        <v>80.01599999999999</v>
      </c>
      <c r="Y33" s="362">
        <f t="shared" si="7"/>
        <v>-0.9459108178364327</v>
      </c>
    </row>
    <row r="34" spans="1:25" s="174" customFormat="1" ht="19.5" customHeight="1">
      <c r="A34" s="183" t="s">
        <v>53</v>
      </c>
      <c r="B34" s="180">
        <f>SUM(B35:B41)</f>
        <v>2136.4019999999996</v>
      </c>
      <c r="C34" s="179">
        <f>SUM(C35:C41)</f>
        <v>1326.3669999999997</v>
      </c>
      <c r="D34" s="178">
        <f>SUM(D35:D41)</f>
        <v>189.84600000000003</v>
      </c>
      <c r="E34" s="179">
        <f>SUM(E35:E41)</f>
        <v>56.558</v>
      </c>
      <c r="F34" s="178">
        <f t="shared" si="0"/>
        <v>3709.1729999999993</v>
      </c>
      <c r="G34" s="181">
        <f t="shared" si="1"/>
        <v>0.0725591011698411</v>
      </c>
      <c r="H34" s="180">
        <f>SUM(H35:H41)</f>
        <v>2542.035</v>
      </c>
      <c r="I34" s="179">
        <f>SUM(I35:I41)</f>
        <v>1658.905</v>
      </c>
      <c r="J34" s="178">
        <f>SUM(J35:J41)</f>
        <v>3.7159999999999997</v>
      </c>
      <c r="K34" s="179">
        <f>SUM(K35:K41)</f>
        <v>0</v>
      </c>
      <c r="L34" s="178">
        <f t="shared" si="2"/>
        <v>4204.656</v>
      </c>
      <c r="M34" s="182">
        <f t="shared" si="8"/>
        <v>-0.11784150712923969</v>
      </c>
      <c r="N34" s="180">
        <f>SUM(N35:N41)</f>
        <v>2136.4019999999996</v>
      </c>
      <c r="O34" s="179">
        <f>SUM(O35:O41)</f>
        <v>1326.3669999999997</v>
      </c>
      <c r="P34" s="178">
        <f>SUM(P35:P41)</f>
        <v>189.84600000000003</v>
      </c>
      <c r="Q34" s="179">
        <f>SUM(Q35:Q41)</f>
        <v>56.558</v>
      </c>
      <c r="R34" s="178">
        <f t="shared" si="4"/>
        <v>3709.1729999999993</v>
      </c>
      <c r="S34" s="181">
        <f t="shared" si="5"/>
        <v>0.0725591011698411</v>
      </c>
      <c r="T34" s="180">
        <f>SUM(T35:T41)</f>
        <v>2542.035</v>
      </c>
      <c r="U34" s="179">
        <f>SUM(U35:U41)</f>
        <v>1658.905</v>
      </c>
      <c r="V34" s="178">
        <f>SUM(V35:V41)</f>
        <v>3.7159999999999997</v>
      </c>
      <c r="W34" s="179">
        <f>SUM(W35:W41)</f>
        <v>0</v>
      </c>
      <c r="X34" s="178">
        <f t="shared" si="6"/>
        <v>4204.656</v>
      </c>
      <c r="Y34" s="175">
        <f t="shared" si="7"/>
        <v>-0.11784150712923969</v>
      </c>
    </row>
    <row r="35" spans="1:25" s="137" customFormat="1" ht="19.5" customHeight="1">
      <c r="A35" s="342" t="s">
        <v>390</v>
      </c>
      <c r="B35" s="343">
        <v>1422.682</v>
      </c>
      <c r="C35" s="344">
        <v>871.848</v>
      </c>
      <c r="D35" s="345">
        <v>0.08</v>
      </c>
      <c r="E35" s="344">
        <v>0.245</v>
      </c>
      <c r="F35" s="345">
        <f t="shared" si="0"/>
        <v>2294.8549999999996</v>
      </c>
      <c r="G35" s="346">
        <f t="shared" si="1"/>
        <v>0.04489211371783298</v>
      </c>
      <c r="H35" s="343">
        <v>1636.4969999999998</v>
      </c>
      <c r="I35" s="344">
        <v>1074.526</v>
      </c>
      <c r="J35" s="345">
        <v>3.316</v>
      </c>
      <c r="K35" s="344">
        <v>0</v>
      </c>
      <c r="L35" s="345">
        <f t="shared" si="2"/>
        <v>2714.339</v>
      </c>
      <c r="M35" s="347">
        <f t="shared" si="8"/>
        <v>-0.15454370290520103</v>
      </c>
      <c r="N35" s="343">
        <v>1422.682</v>
      </c>
      <c r="O35" s="344">
        <v>871.848</v>
      </c>
      <c r="P35" s="345">
        <v>0.08</v>
      </c>
      <c r="Q35" s="344">
        <v>0.245</v>
      </c>
      <c r="R35" s="345">
        <f t="shared" si="4"/>
        <v>2294.8549999999996</v>
      </c>
      <c r="S35" s="346">
        <f t="shared" si="5"/>
        <v>0.04489211371783298</v>
      </c>
      <c r="T35" s="363">
        <v>1636.4969999999998</v>
      </c>
      <c r="U35" s="344">
        <v>1074.526</v>
      </c>
      <c r="V35" s="345">
        <v>3.316</v>
      </c>
      <c r="W35" s="344">
        <v>0</v>
      </c>
      <c r="X35" s="345">
        <f t="shared" si="6"/>
        <v>2714.339</v>
      </c>
      <c r="Y35" s="348">
        <f t="shared" si="7"/>
        <v>-0.15454370290520103</v>
      </c>
    </row>
    <row r="36" spans="1:25" s="137" customFormat="1" ht="19.5" customHeight="1">
      <c r="A36" s="349" t="s">
        <v>391</v>
      </c>
      <c r="B36" s="350">
        <v>488.711</v>
      </c>
      <c r="C36" s="351">
        <v>366.96799999999996</v>
      </c>
      <c r="D36" s="352">
        <v>189.746</v>
      </c>
      <c r="E36" s="351">
        <v>56.313</v>
      </c>
      <c r="F36" s="352">
        <f aca="true" t="shared" si="9" ref="F36:F41">SUM(B36:E36)</f>
        <v>1101.738</v>
      </c>
      <c r="G36" s="353">
        <f aca="true" t="shared" si="10" ref="G36:G41">F36/$F$9</f>
        <v>0.021552275670252755</v>
      </c>
      <c r="H36" s="350">
        <v>587.331</v>
      </c>
      <c r="I36" s="351">
        <v>466.619</v>
      </c>
      <c r="J36" s="352">
        <v>0</v>
      </c>
      <c r="K36" s="351">
        <v>0</v>
      </c>
      <c r="L36" s="352">
        <f aca="true" t="shared" si="11" ref="L36:L41">SUM(H36:K36)</f>
        <v>1053.95</v>
      </c>
      <c r="M36" s="354">
        <f aca="true" t="shared" si="12" ref="M36:M41">IF(ISERROR(F36/L36-1),"         /0",(F36/L36-1))</f>
        <v>0.04534180938374677</v>
      </c>
      <c r="N36" s="350">
        <v>488.711</v>
      </c>
      <c r="O36" s="351">
        <v>366.96799999999996</v>
      </c>
      <c r="P36" s="352">
        <v>189.746</v>
      </c>
      <c r="Q36" s="351">
        <v>56.313</v>
      </c>
      <c r="R36" s="352">
        <f aca="true" t="shared" si="13" ref="R36:R41">SUM(N36:Q36)</f>
        <v>1101.738</v>
      </c>
      <c r="S36" s="353">
        <f aca="true" t="shared" si="14" ref="S36:S41">R36/$R$9</f>
        <v>0.021552275670252755</v>
      </c>
      <c r="T36" s="364">
        <v>587.331</v>
      </c>
      <c r="U36" s="351">
        <v>466.619</v>
      </c>
      <c r="V36" s="352">
        <v>0</v>
      </c>
      <c r="W36" s="351">
        <v>0</v>
      </c>
      <c r="X36" s="352">
        <f>SUM(T36:W36)</f>
        <v>1053.95</v>
      </c>
      <c r="Y36" s="355">
        <f aca="true" t="shared" si="15" ref="Y36:Y41">IF(ISERROR(R36/X36-1),"         /0",IF(R36/X36&gt;5,"  *  ",(R36/X36-1)))</f>
        <v>0.04534180938374677</v>
      </c>
    </row>
    <row r="37" spans="1:25" s="137" customFormat="1" ht="19.5" customHeight="1">
      <c r="A37" s="349" t="s">
        <v>394</v>
      </c>
      <c r="B37" s="350">
        <v>86.598</v>
      </c>
      <c r="C37" s="351">
        <v>30.519000000000002</v>
      </c>
      <c r="D37" s="352">
        <v>0</v>
      </c>
      <c r="E37" s="351">
        <v>0</v>
      </c>
      <c r="F37" s="352">
        <f t="shared" si="9"/>
        <v>117.117</v>
      </c>
      <c r="G37" s="353">
        <f t="shared" si="10"/>
        <v>0.002291050930142186</v>
      </c>
      <c r="H37" s="350">
        <v>78.659</v>
      </c>
      <c r="I37" s="351">
        <v>18.107</v>
      </c>
      <c r="J37" s="352"/>
      <c r="K37" s="351"/>
      <c r="L37" s="352">
        <f t="shared" si="11"/>
        <v>96.766</v>
      </c>
      <c r="M37" s="354">
        <f t="shared" si="12"/>
        <v>0.21031147303805064</v>
      </c>
      <c r="N37" s="350">
        <v>86.598</v>
      </c>
      <c r="O37" s="351">
        <v>30.519000000000002</v>
      </c>
      <c r="P37" s="352"/>
      <c r="Q37" s="351">
        <v>0</v>
      </c>
      <c r="R37" s="352">
        <f t="shared" si="13"/>
        <v>117.117</v>
      </c>
      <c r="S37" s="353">
        <f t="shared" si="14"/>
        <v>0.002291050930142186</v>
      </c>
      <c r="T37" s="364">
        <v>78.659</v>
      </c>
      <c r="U37" s="351">
        <v>18.107</v>
      </c>
      <c r="V37" s="352"/>
      <c r="W37" s="351"/>
      <c r="X37" s="352">
        <f>SUM(T37:W37)</f>
        <v>96.766</v>
      </c>
      <c r="Y37" s="355">
        <f t="shared" si="15"/>
        <v>0.21031147303805064</v>
      </c>
    </row>
    <row r="38" spans="1:25" s="137" customFormat="1" ht="19.5" customHeight="1">
      <c r="A38" s="349" t="s">
        <v>393</v>
      </c>
      <c r="B38" s="350">
        <v>53.026</v>
      </c>
      <c r="C38" s="351">
        <v>24.716</v>
      </c>
      <c r="D38" s="352">
        <v>0</v>
      </c>
      <c r="E38" s="351">
        <v>0</v>
      </c>
      <c r="F38" s="352">
        <f t="shared" si="9"/>
        <v>77.742</v>
      </c>
      <c r="G38" s="353">
        <f t="shared" si="10"/>
        <v>0.001520794431304711</v>
      </c>
      <c r="H38" s="350">
        <v>43.941</v>
      </c>
      <c r="I38" s="351">
        <v>12.399</v>
      </c>
      <c r="J38" s="352">
        <v>0</v>
      </c>
      <c r="K38" s="351">
        <v>0</v>
      </c>
      <c r="L38" s="352">
        <f t="shared" si="11"/>
        <v>56.34</v>
      </c>
      <c r="M38" s="354">
        <f t="shared" si="12"/>
        <v>0.37987220447284353</v>
      </c>
      <c r="N38" s="350">
        <v>53.026</v>
      </c>
      <c r="O38" s="351">
        <v>24.716</v>
      </c>
      <c r="P38" s="352"/>
      <c r="Q38" s="351"/>
      <c r="R38" s="352">
        <f t="shared" si="13"/>
        <v>77.742</v>
      </c>
      <c r="S38" s="353">
        <f t="shared" si="14"/>
        <v>0.001520794431304711</v>
      </c>
      <c r="T38" s="364">
        <v>43.941</v>
      </c>
      <c r="U38" s="351">
        <v>12.399</v>
      </c>
      <c r="V38" s="352">
        <v>0</v>
      </c>
      <c r="W38" s="351">
        <v>0</v>
      </c>
      <c r="X38" s="352">
        <f>SUM(T38:W38)</f>
        <v>56.34</v>
      </c>
      <c r="Y38" s="355">
        <f t="shared" si="15"/>
        <v>0.37987220447284353</v>
      </c>
    </row>
    <row r="39" spans="1:25" s="137" customFormat="1" ht="19.5" customHeight="1">
      <c r="A39" s="349" t="s">
        <v>392</v>
      </c>
      <c r="B39" s="350">
        <v>57.557</v>
      </c>
      <c r="C39" s="351">
        <v>3.789</v>
      </c>
      <c r="D39" s="352">
        <v>0.02</v>
      </c>
      <c r="E39" s="351">
        <v>0</v>
      </c>
      <c r="F39" s="352">
        <f t="shared" si="9"/>
        <v>61.36600000000001</v>
      </c>
      <c r="G39" s="353">
        <f t="shared" si="10"/>
        <v>0.0012004459760675684</v>
      </c>
      <c r="H39" s="350">
        <v>50.39</v>
      </c>
      <c r="I39" s="351">
        <v>1.306</v>
      </c>
      <c r="J39" s="352">
        <v>0.4</v>
      </c>
      <c r="K39" s="351">
        <v>0</v>
      </c>
      <c r="L39" s="352">
        <f t="shared" si="11"/>
        <v>52.096</v>
      </c>
      <c r="M39" s="354">
        <f t="shared" si="12"/>
        <v>0.17794072481572498</v>
      </c>
      <c r="N39" s="350">
        <v>57.557</v>
      </c>
      <c r="O39" s="351">
        <v>3.789</v>
      </c>
      <c r="P39" s="352">
        <v>0.02</v>
      </c>
      <c r="Q39" s="351"/>
      <c r="R39" s="352">
        <f t="shared" si="13"/>
        <v>61.36600000000001</v>
      </c>
      <c r="S39" s="353">
        <f t="shared" si="14"/>
        <v>0.0012004459760675684</v>
      </c>
      <c r="T39" s="364">
        <v>50.39</v>
      </c>
      <c r="U39" s="351">
        <v>1.306</v>
      </c>
      <c r="V39" s="352">
        <v>0.4</v>
      </c>
      <c r="W39" s="351">
        <v>0</v>
      </c>
      <c r="X39" s="352">
        <f>SUM(T39:W39)</f>
        <v>52.096</v>
      </c>
      <c r="Y39" s="355">
        <f t="shared" si="15"/>
        <v>0.17794072481572498</v>
      </c>
    </row>
    <row r="40" spans="1:25" s="137" customFormat="1" ht="19.5" customHeight="1">
      <c r="A40" s="349" t="s">
        <v>395</v>
      </c>
      <c r="B40" s="350">
        <v>24.262</v>
      </c>
      <c r="C40" s="351">
        <v>28.527</v>
      </c>
      <c r="D40" s="352">
        <v>0</v>
      </c>
      <c r="E40" s="351">
        <v>0</v>
      </c>
      <c r="F40" s="352">
        <f t="shared" si="9"/>
        <v>52.789</v>
      </c>
      <c r="G40" s="353">
        <f t="shared" si="10"/>
        <v>0.001032662103292228</v>
      </c>
      <c r="H40" s="350">
        <v>24.708</v>
      </c>
      <c r="I40" s="351">
        <v>85.948</v>
      </c>
      <c r="J40" s="352">
        <v>0</v>
      </c>
      <c r="K40" s="351"/>
      <c r="L40" s="352">
        <f t="shared" si="11"/>
        <v>110.65599999999999</v>
      </c>
      <c r="M40" s="354">
        <f t="shared" si="12"/>
        <v>-0.52294498264893</v>
      </c>
      <c r="N40" s="350">
        <v>24.262</v>
      </c>
      <c r="O40" s="351">
        <v>28.527</v>
      </c>
      <c r="P40" s="352">
        <v>0</v>
      </c>
      <c r="Q40" s="351">
        <v>0</v>
      </c>
      <c r="R40" s="352">
        <f t="shared" si="13"/>
        <v>52.789</v>
      </c>
      <c r="S40" s="353">
        <f t="shared" si="14"/>
        <v>0.001032662103292228</v>
      </c>
      <c r="T40" s="364">
        <v>24.708</v>
      </c>
      <c r="U40" s="351">
        <v>85.948</v>
      </c>
      <c r="V40" s="352">
        <v>0</v>
      </c>
      <c r="W40" s="351"/>
      <c r="X40" s="352">
        <f>SUM(T40:W40)</f>
        <v>110.65599999999999</v>
      </c>
      <c r="Y40" s="355">
        <f t="shared" si="15"/>
        <v>-0.52294498264893</v>
      </c>
    </row>
    <row r="41" spans="1:25" s="137" customFormat="1" ht="19.5" customHeight="1" thickBot="1">
      <c r="A41" s="349" t="s">
        <v>51</v>
      </c>
      <c r="B41" s="350">
        <v>3.566</v>
      </c>
      <c r="C41" s="351">
        <v>0</v>
      </c>
      <c r="D41" s="352">
        <v>0</v>
      </c>
      <c r="E41" s="351">
        <v>0</v>
      </c>
      <c r="F41" s="352">
        <f t="shared" si="9"/>
        <v>3.566</v>
      </c>
      <c r="G41" s="353">
        <f t="shared" si="10"/>
        <v>6.975834094868409E-05</v>
      </c>
      <c r="H41" s="350">
        <v>120.509</v>
      </c>
      <c r="I41" s="351">
        <v>0</v>
      </c>
      <c r="J41" s="352"/>
      <c r="K41" s="351"/>
      <c r="L41" s="352">
        <f t="shared" si="11"/>
        <v>120.509</v>
      </c>
      <c r="M41" s="354">
        <f t="shared" si="12"/>
        <v>-0.9704088491316001</v>
      </c>
      <c r="N41" s="350">
        <v>3.566</v>
      </c>
      <c r="O41" s="351">
        <v>0</v>
      </c>
      <c r="P41" s="352"/>
      <c r="Q41" s="351">
        <v>0</v>
      </c>
      <c r="R41" s="352">
        <f t="shared" si="13"/>
        <v>3.566</v>
      </c>
      <c r="S41" s="353">
        <f t="shared" si="14"/>
        <v>6.975834094868409E-05</v>
      </c>
      <c r="T41" s="364">
        <v>120.509</v>
      </c>
      <c r="U41" s="351">
        <v>0</v>
      </c>
      <c r="V41" s="352"/>
      <c r="W41" s="351"/>
      <c r="X41" s="352">
        <f t="shared" si="6"/>
        <v>120.509</v>
      </c>
      <c r="Y41" s="355">
        <f t="shared" si="15"/>
        <v>-0.9704088491316001</v>
      </c>
    </row>
    <row r="42" spans="1:25" s="174" customFormat="1" ht="19.5" customHeight="1">
      <c r="A42" s="183" t="s">
        <v>52</v>
      </c>
      <c r="B42" s="180">
        <f>SUM(B43:B45)</f>
        <v>95.37</v>
      </c>
      <c r="C42" s="179">
        <f>SUM(C43:C45)</f>
        <v>6.807</v>
      </c>
      <c r="D42" s="178">
        <f>SUM(D43:D45)</f>
        <v>33.879999999999995</v>
      </c>
      <c r="E42" s="179">
        <f>SUM(E43:E45)</f>
        <v>22.497999999999998</v>
      </c>
      <c r="F42" s="178">
        <f t="shared" si="0"/>
        <v>158.555</v>
      </c>
      <c r="G42" s="181">
        <f t="shared" si="1"/>
        <v>0.003101663979001292</v>
      </c>
      <c r="H42" s="180">
        <f>SUM(H43:H45)</f>
        <v>165.88900000000004</v>
      </c>
      <c r="I42" s="179">
        <f>SUM(I43:I45)</f>
        <v>66.03500000000001</v>
      </c>
      <c r="J42" s="178">
        <f>SUM(J43:J45)</f>
        <v>0.8560000000000001</v>
      </c>
      <c r="K42" s="179">
        <f>SUM(K43:K45)</f>
        <v>0.354</v>
      </c>
      <c r="L42" s="178">
        <f t="shared" si="2"/>
        <v>233.13400000000004</v>
      </c>
      <c r="M42" s="182">
        <f t="shared" si="8"/>
        <v>-0.3198975696380624</v>
      </c>
      <c r="N42" s="180">
        <f>SUM(N43:N45)</f>
        <v>95.37</v>
      </c>
      <c r="O42" s="179">
        <f>SUM(O43:O45)</f>
        <v>6.807</v>
      </c>
      <c r="P42" s="178">
        <f>SUM(P43:P45)</f>
        <v>33.879999999999995</v>
      </c>
      <c r="Q42" s="179">
        <f>SUM(Q43:Q45)</f>
        <v>22.497999999999998</v>
      </c>
      <c r="R42" s="178">
        <f t="shared" si="4"/>
        <v>158.555</v>
      </c>
      <c r="S42" s="181">
        <f t="shared" si="5"/>
        <v>0.003101663979001292</v>
      </c>
      <c r="T42" s="180">
        <f>SUM(T43:T45)</f>
        <v>165.88900000000004</v>
      </c>
      <c r="U42" s="179">
        <f>SUM(U43:U45)</f>
        <v>66.03500000000001</v>
      </c>
      <c r="V42" s="178">
        <f>SUM(V43:V45)</f>
        <v>0.8560000000000001</v>
      </c>
      <c r="W42" s="179">
        <f>SUM(W43:W45)</f>
        <v>0.354</v>
      </c>
      <c r="X42" s="178">
        <f t="shared" si="6"/>
        <v>233.13400000000004</v>
      </c>
      <c r="Y42" s="175">
        <f t="shared" si="7"/>
        <v>-0.3198975696380624</v>
      </c>
    </row>
    <row r="43" spans="1:25" ht="19.5" customHeight="1">
      <c r="A43" s="342" t="s">
        <v>398</v>
      </c>
      <c r="B43" s="343">
        <v>84.625</v>
      </c>
      <c r="C43" s="344">
        <v>6.567</v>
      </c>
      <c r="D43" s="345">
        <v>0</v>
      </c>
      <c r="E43" s="344">
        <v>0</v>
      </c>
      <c r="F43" s="345">
        <f t="shared" si="0"/>
        <v>91.19200000000001</v>
      </c>
      <c r="G43" s="346">
        <f t="shared" si="1"/>
        <v>0.0017839042702726866</v>
      </c>
      <c r="H43" s="343">
        <v>153.59900000000002</v>
      </c>
      <c r="I43" s="344">
        <v>11.025</v>
      </c>
      <c r="J43" s="345">
        <v>0</v>
      </c>
      <c r="K43" s="344">
        <v>0</v>
      </c>
      <c r="L43" s="345">
        <f t="shared" si="2"/>
        <v>164.62400000000002</v>
      </c>
      <c r="M43" s="347">
        <f t="shared" si="8"/>
        <v>-0.4460588978520751</v>
      </c>
      <c r="N43" s="343">
        <v>84.625</v>
      </c>
      <c r="O43" s="344">
        <v>6.567</v>
      </c>
      <c r="P43" s="345">
        <v>0</v>
      </c>
      <c r="Q43" s="344">
        <v>0</v>
      </c>
      <c r="R43" s="345">
        <f t="shared" si="4"/>
        <v>91.19200000000001</v>
      </c>
      <c r="S43" s="346">
        <f t="shared" si="5"/>
        <v>0.0017839042702726866</v>
      </c>
      <c r="T43" s="363">
        <v>153.59900000000002</v>
      </c>
      <c r="U43" s="344">
        <v>11.025</v>
      </c>
      <c r="V43" s="345">
        <v>0</v>
      </c>
      <c r="W43" s="344">
        <v>0</v>
      </c>
      <c r="X43" s="345">
        <f t="shared" si="6"/>
        <v>164.62400000000002</v>
      </c>
      <c r="Y43" s="348">
        <f t="shared" si="7"/>
        <v>-0.4460588978520751</v>
      </c>
    </row>
    <row r="44" spans="1:25" ht="19.5" customHeight="1">
      <c r="A44" s="349" t="s">
        <v>399</v>
      </c>
      <c r="B44" s="350">
        <v>10.036</v>
      </c>
      <c r="C44" s="351">
        <v>0.21600000000000003</v>
      </c>
      <c r="D44" s="352">
        <v>33.117</v>
      </c>
      <c r="E44" s="351">
        <v>9.421999999999999</v>
      </c>
      <c r="F44" s="352">
        <f>SUM(B44:E44)</f>
        <v>52.791</v>
      </c>
      <c r="G44" s="353">
        <f>F44/$F$9</f>
        <v>0.0010327012274318514</v>
      </c>
      <c r="H44" s="350">
        <v>11.312</v>
      </c>
      <c r="I44" s="351">
        <v>55.010000000000005</v>
      </c>
      <c r="J44" s="352">
        <v>0.806</v>
      </c>
      <c r="K44" s="351">
        <v>0.204</v>
      </c>
      <c r="L44" s="352">
        <f>SUM(H44:K44)</f>
        <v>67.332</v>
      </c>
      <c r="M44" s="354">
        <f>IF(ISERROR(F44/L44-1),"         /0",(F44/L44-1))</f>
        <v>-0.2159597219746925</v>
      </c>
      <c r="N44" s="350">
        <v>10.036</v>
      </c>
      <c r="O44" s="351">
        <v>0.21600000000000003</v>
      </c>
      <c r="P44" s="352">
        <v>33.117</v>
      </c>
      <c r="Q44" s="351">
        <v>9.421999999999999</v>
      </c>
      <c r="R44" s="352">
        <f>SUM(N44:Q44)</f>
        <v>52.791</v>
      </c>
      <c r="S44" s="353">
        <f>R44/$R$9</f>
        <v>0.0010327012274318514</v>
      </c>
      <c r="T44" s="364">
        <v>11.312</v>
      </c>
      <c r="U44" s="351">
        <v>55.010000000000005</v>
      </c>
      <c r="V44" s="352">
        <v>0.806</v>
      </c>
      <c r="W44" s="351">
        <v>0.204</v>
      </c>
      <c r="X44" s="352">
        <f>SUM(T44:W44)</f>
        <v>67.332</v>
      </c>
      <c r="Y44" s="355">
        <f>IF(ISERROR(R44/X44-1),"         /0",IF(R44/X44&gt;5,"  *  ",(R44/X44-1)))</f>
        <v>-0.2159597219746925</v>
      </c>
    </row>
    <row r="45" spans="1:25" ht="19.5" customHeight="1" thickBot="1">
      <c r="A45" s="349" t="s">
        <v>51</v>
      </c>
      <c r="B45" s="350">
        <v>0.7090000000000001</v>
      </c>
      <c r="C45" s="351">
        <v>0.024</v>
      </c>
      <c r="D45" s="352">
        <v>0.763</v>
      </c>
      <c r="E45" s="351">
        <v>13.076</v>
      </c>
      <c r="F45" s="352">
        <f>SUM(B45:E45)</f>
        <v>14.572000000000001</v>
      </c>
      <c r="G45" s="353">
        <f>F45/$F$9</f>
        <v>0.000285058481296754</v>
      </c>
      <c r="H45" s="350">
        <v>0.978</v>
      </c>
      <c r="I45" s="351">
        <v>0</v>
      </c>
      <c r="J45" s="352">
        <v>0.05</v>
      </c>
      <c r="K45" s="351">
        <v>0.15</v>
      </c>
      <c r="L45" s="352">
        <f>SUM(H45:K45)</f>
        <v>1.178</v>
      </c>
      <c r="M45" s="354">
        <f>IF(ISERROR(F45/L45-1),"         /0",(F45/L45-1))</f>
        <v>11.37011884550085</v>
      </c>
      <c r="N45" s="350">
        <v>0.7090000000000001</v>
      </c>
      <c r="O45" s="351">
        <v>0.024</v>
      </c>
      <c r="P45" s="352">
        <v>0.763</v>
      </c>
      <c r="Q45" s="351">
        <v>13.076</v>
      </c>
      <c r="R45" s="352">
        <f>SUM(N45:Q45)</f>
        <v>14.572000000000001</v>
      </c>
      <c r="S45" s="353">
        <f>R45/$R$9</f>
        <v>0.000285058481296754</v>
      </c>
      <c r="T45" s="364">
        <v>0.978</v>
      </c>
      <c r="U45" s="351">
        <v>0</v>
      </c>
      <c r="V45" s="352">
        <v>0.05</v>
      </c>
      <c r="W45" s="351">
        <v>0.15</v>
      </c>
      <c r="X45" s="352">
        <f>SUM(T45:W45)</f>
        <v>1.178</v>
      </c>
      <c r="Y45" s="355" t="str">
        <f>IF(ISERROR(R45/X45-1),"         /0",IF(R45/X45&gt;5,"  *  ",(R45/X45-1)))</f>
        <v>  *  </v>
      </c>
    </row>
    <row r="46" spans="1:25" s="137" customFormat="1" ht="19.5" customHeight="1" thickBot="1">
      <c r="A46" s="173" t="s">
        <v>51</v>
      </c>
      <c r="B46" s="170">
        <v>19.354000000000003</v>
      </c>
      <c r="C46" s="169">
        <v>0.101</v>
      </c>
      <c r="D46" s="168">
        <v>0</v>
      </c>
      <c r="E46" s="169">
        <v>0</v>
      </c>
      <c r="F46" s="168">
        <f t="shared" si="0"/>
        <v>19.455000000000002</v>
      </c>
      <c r="G46" s="171">
        <f t="shared" si="1"/>
        <v>0.0003805800681875068</v>
      </c>
      <c r="H46" s="170">
        <v>65.01199999999999</v>
      </c>
      <c r="I46" s="169">
        <v>0</v>
      </c>
      <c r="J46" s="168">
        <v>0</v>
      </c>
      <c r="K46" s="169"/>
      <c r="L46" s="168">
        <f t="shared" si="2"/>
        <v>65.01199999999999</v>
      </c>
      <c r="M46" s="172">
        <f t="shared" si="8"/>
        <v>-0.700747554297668</v>
      </c>
      <c r="N46" s="170">
        <v>19.354000000000003</v>
      </c>
      <c r="O46" s="169">
        <v>0.101</v>
      </c>
      <c r="P46" s="168"/>
      <c r="Q46" s="169"/>
      <c r="R46" s="168">
        <f t="shared" si="4"/>
        <v>19.455000000000002</v>
      </c>
      <c r="S46" s="171">
        <f t="shared" si="5"/>
        <v>0.0003805800681875068</v>
      </c>
      <c r="T46" s="170">
        <v>65.01199999999999</v>
      </c>
      <c r="U46" s="169">
        <v>0</v>
      </c>
      <c r="V46" s="168">
        <v>0</v>
      </c>
      <c r="W46" s="169"/>
      <c r="X46" s="178">
        <f>SUM(T46:W46)</f>
        <v>65.01199999999999</v>
      </c>
      <c r="Y46" s="165">
        <f t="shared" si="7"/>
        <v>-0.700747554297668</v>
      </c>
    </row>
    <row r="47" ht="6.75" customHeight="1" thickTop="1">
      <c r="A47" s="105"/>
    </row>
    <row r="48" ht="14.25">
      <c r="A48" s="105" t="s">
        <v>50</v>
      </c>
    </row>
    <row r="49" ht="14.25">
      <c r="A49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6" dxfId="91" operator="lessThan" stopIfTrue="1">
      <formula>0</formula>
    </cfRule>
  </conditionalFormatting>
  <conditionalFormatting sqref="Y10:Y46 M10:M46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T80" sqref="T80:W80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10.14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10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83" t="s">
        <v>68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2" t="s">
        <v>42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4"/>
    </row>
    <row r="5" spans="1:25" s="164" customFormat="1" ht="15.75" customHeight="1" thickBot="1" thickTop="1">
      <c r="A5" s="626" t="s">
        <v>63</v>
      </c>
      <c r="B5" s="676" t="s">
        <v>34</v>
      </c>
      <c r="C5" s="677"/>
      <c r="D5" s="677"/>
      <c r="E5" s="677"/>
      <c r="F5" s="677"/>
      <c r="G5" s="677"/>
      <c r="H5" s="677"/>
      <c r="I5" s="677"/>
      <c r="J5" s="678"/>
      <c r="K5" s="678"/>
      <c r="L5" s="678"/>
      <c r="M5" s="679"/>
      <c r="N5" s="676" t="s">
        <v>33</v>
      </c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80"/>
    </row>
    <row r="6" spans="1:25" s="130" customFormat="1" ht="26.25" customHeight="1" thickBot="1">
      <c r="A6" s="627"/>
      <c r="B6" s="695" t="s">
        <v>154</v>
      </c>
      <c r="C6" s="696"/>
      <c r="D6" s="696"/>
      <c r="E6" s="696"/>
      <c r="F6" s="696"/>
      <c r="G6" s="673" t="s">
        <v>32</v>
      </c>
      <c r="H6" s="695" t="s">
        <v>155</v>
      </c>
      <c r="I6" s="696"/>
      <c r="J6" s="696"/>
      <c r="K6" s="696"/>
      <c r="L6" s="696"/>
      <c r="M6" s="670" t="s">
        <v>31</v>
      </c>
      <c r="N6" s="695" t="s">
        <v>156</v>
      </c>
      <c r="O6" s="696"/>
      <c r="P6" s="696"/>
      <c r="Q6" s="696"/>
      <c r="R6" s="696"/>
      <c r="S6" s="673" t="s">
        <v>32</v>
      </c>
      <c r="T6" s="695" t="s">
        <v>157</v>
      </c>
      <c r="U6" s="696"/>
      <c r="V6" s="696"/>
      <c r="W6" s="696"/>
      <c r="X6" s="696"/>
      <c r="Y6" s="686" t="s">
        <v>31</v>
      </c>
    </row>
    <row r="7" spans="1:25" s="125" customFormat="1" ht="26.25" customHeight="1">
      <c r="A7" s="628"/>
      <c r="B7" s="639" t="s">
        <v>20</v>
      </c>
      <c r="C7" s="631"/>
      <c r="D7" s="630" t="s">
        <v>19</v>
      </c>
      <c r="E7" s="631"/>
      <c r="F7" s="701" t="s">
        <v>15</v>
      </c>
      <c r="G7" s="674"/>
      <c r="H7" s="639" t="s">
        <v>20</v>
      </c>
      <c r="I7" s="631"/>
      <c r="J7" s="630" t="s">
        <v>19</v>
      </c>
      <c r="K7" s="631"/>
      <c r="L7" s="701" t="s">
        <v>15</v>
      </c>
      <c r="M7" s="671"/>
      <c r="N7" s="639" t="s">
        <v>20</v>
      </c>
      <c r="O7" s="631"/>
      <c r="P7" s="630" t="s">
        <v>19</v>
      </c>
      <c r="Q7" s="631"/>
      <c r="R7" s="701" t="s">
        <v>15</v>
      </c>
      <c r="S7" s="674"/>
      <c r="T7" s="639" t="s">
        <v>20</v>
      </c>
      <c r="U7" s="631"/>
      <c r="V7" s="630" t="s">
        <v>19</v>
      </c>
      <c r="W7" s="631"/>
      <c r="X7" s="701" t="s">
        <v>15</v>
      </c>
      <c r="Y7" s="687"/>
    </row>
    <row r="8" spans="1:25" s="160" customFormat="1" ht="27" thickBot="1">
      <c r="A8" s="629"/>
      <c r="B8" s="163" t="s">
        <v>29</v>
      </c>
      <c r="C8" s="161" t="s">
        <v>28</v>
      </c>
      <c r="D8" s="162" t="s">
        <v>29</v>
      </c>
      <c r="E8" s="161" t="s">
        <v>28</v>
      </c>
      <c r="F8" s="682"/>
      <c r="G8" s="675"/>
      <c r="H8" s="163" t="s">
        <v>29</v>
      </c>
      <c r="I8" s="161" t="s">
        <v>28</v>
      </c>
      <c r="J8" s="162" t="s">
        <v>29</v>
      </c>
      <c r="K8" s="161" t="s">
        <v>28</v>
      </c>
      <c r="L8" s="682"/>
      <c r="M8" s="672"/>
      <c r="N8" s="163" t="s">
        <v>29</v>
      </c>
      <c r="O8" s="161" t="s">
        <v>28</v>
      </c>
      <c r="P8" s="162" t="s">
        <v>29</v>
      </c>
      <c r="Q8" s="161" t="s">
        <v>28</v>
      </c>
      <c r="R8" s="682"/>
      <c r="S8" s="675"/>
      <c r="T8" s="163" t="s">
        <v>29</v>
      </c>
      <c r="U8" s="161" t="s">
        <v>28</v>
      </c>
      <c r="V8" s="162" t="s">
        <v>29</v>
      </c>
      <c r="W8" s="161" t="s">
        <v>28</v>
      </c>
      <c r="X8" s="682"/>
      <c r="Y8" s="688"/>
    </row>
    <row r="9" spans="1:25" s="114" customFormat="1" ht="18" customHeight="1" thickBot="1" thickTop="1">
      <c r="A9" s="213" t="s">
        <v>22</v>
      </c>
      <c r="B9" s="212">
        <f>B10+B32+B50+B61+B77+B80</f>
        <v>23957.266999999996</v>
      </c>
      <c r="C9" s="211">
        <f>C10+C32+C50+C61+C77+C80</f>
        <v>13194.999000000002</v>
      </c>
      <c r="D9" s="209">
        <f>D10+D32+D50+D61+D77+D80</f>
        <v>10316.453</v>
      </c>
      <c r="E9" s="210">
        <f>E10+E32+E50+E61+E77+E80</f>
        <v>3650.616</v>
      </c>
      <c r="F9" s="209">
        <f>SUM(B9:E9)</f>
        <v>51119.335</v>
      </c>
      <c r="G9" s="221">
        <f>F9/$F$9</f>
        <v>1</v>
      </c>
      <c r="H9" s="212">
        <f>H10+H32+H50+H61+H77+H80</f>
        <v>26922.976999999995</v>
      </c>
      <c r="I9" s="211">
        <f>I10+I32+I50+I61+I77+I80</f>
        <v>13568.128</v>
      </c>
      <c r="J9" s="209">
        <f>J10+J32+J50+J61+J77+J80</f>
        <v>7023.39297</v>
      </c>
      <c r="K9" s="210">
        <f>K10+K32+K50+K61+K77+K80</f>
        <v>1404.2139999999997</v>
      </c>
      <c r="L9" s="209">
        <f>SUM(H9:K9)</f>
        <v>48918.71197</v>
      </c>
      <c r="M9" s="266">
        <f>IF(ISERROR(F9/L9-1),"         /0",(F9/L9-1))</f>
        <v>0.044985301970942304</v>
      </c>
      <c r="N9" s="269">
        <f>N10+N32+N50+N61+N77+N80</f>
        <v>23957.266999999996</v>
      </c>
      <c r="O9" s="211">
        <f>O10+O32+O50+O61+O77+O80</f>
        <v>13194.999000000002</v>
      </c>
      <c r="P9" s="209">
        <f>P10+P32+P50+P61+P77+P80</f>
        <v>10316.453</v>
      </c>
      <c r="Q9" s="210">
        <f>Q10+Q32+Q50+Q61+Q77+Q80</f>
        <v>3650.616</v>
      </c>
      <c r="R9" s="209">
        <f>SUM(N9:Q9)</f>
        <v>51119.335</v>
      </c>
      <c r="S9" s="282">
        <f>R9/$R$9</f>
        <v>1</v>
      </c>
      <c r="T9" s="212">
        <f>T10+T32+T50+T61+T77+T80</f>
        <v>26922.976999999995</v>
      </c>
      <c r="U9" s="211">
        <f>U10+U32+U50+U61+U77+U80</f>
        <v>13568.128</v>
      </c>
      <c r="V9" s="209">
        <f>V10+V32+V50+V61+V77+V80</f>
        <v>7023.39297</v>
      </c>
      <c r="W9" s="210">
        <f>W10+W32+W50+W61+W77+W80</f>
        <v>1404.2139999999997</v>
      </c>
      <c r="X9" s="209">
        <f>SUM(T9:W9)</f>
        <v>48918.71197</v>
      </c>
      <c r="Y9" s="208">
        <f>IF(ISERROR(R9/X9-1),"         /0",(R9/X9-1))</f>
        <v>0.044985301970942304</v>
      </c>
    </row>
    <row r="10" spans="1:25" s="145" customFormat="1" ht="19.5" customHeight="1">
      <c r="A10" s="152" t="s">
        <v>56</v>
      </c>
      <c r="B10" s="149">
        <f>SUM(B11:B31)</f>
        <v>16717.900999999998</v>
      </c>
      <c r="C10" s="148">
        <f>SUM(C11:C31)</f>
        <v>5748.592</v>
      </c>
      <c r="D10" s="147">
        <f>SUM(D11:D31)</f>
        <v>9272.595000000001</v>
      </c>
      <c r="E10" s="194">
        <f>SUM(E11:E31)</f>
        <v>3016.3990000000003</v>
      </c>
      <c r="F10" s="147">
        <f>SUM(B10:E10)</f>
        <v>34755.487</v>
      </c>
      <c r="G10" s="150">
        <f>F10/$F$9</f>
        <v>0.6798892630352097</v>
      </c>
      <c r="H10" s="149">
        <f>SUM(H11:H31)</f>
        <v>19514.220999999998</v>
      </c>
      <c r="I10" s="148">
        <f>SUM(I11:I31)</f>
        <v>6224.318</v>
      </c>
      <c r="J10" s="147">
        <f>SUM(J11:J31)</f>
        <v>6793.626969999999</v>
      </c>
      <c r="K10" s="194">
        <f>SUM(K11:K31)</f>
        <v>1392.7979999999998</v>
      </c>
      <c r="L10" s="147">
        <f>SUM(H10:K10)</f>
        <v>33924.96397</v>
      </c>
      <c r="M10" s="267">
        <f>IF(ISERROR(F10/L10-1),"         /0",(F10/L10-1))</f>
        <v>0.02448117647919812</v>
      </c>
      <c r="N10" s="270">
        <f>SUM(N11:N31)</f>
        <v>16717.900999999998</v>
      </c>
      <c r="O10" s="148">
        <f>SUM(O11:O31)</f>
        <v>5748.592</v>
      </c>
      <c r="P10" s="147">
        <f>SUM(P11:P31)</f>
        <v>9272.595000000001</v>
      </c>
      <c r="Q10" s="194">
        <f>SUM(Q11:Q31)</f>
        <v>3016.3990000000003</v>
      </c>
      <c r="R10" s="147">
        <f>SUM(N10:Q10)</f>
        <v>34755.487</v>
      </c>
      <c r="S10" s="283">
        <f>R10/$R$9</f>
        <v>0.6798892630352097</v>
      </c>
      <c r="T10" s="149">
        <f>SUM(T11:T31)</f>
        <v>19514.220999999998</v>
      </c>
      <c r="U10" s="148">
        <f>SUM(U11:U31)</f>
        <v>6224.318</v>
      </c>
      <c r="V10" s="147">
        <f>SUM(V11:V31)</f>
        <v>6793.626969999999</v>
      </c>
      <c r="W10" s="194">
        <f>SUM(W11:W31)</f>
        <v>1392.7979999999998</v>
      </c>
      <c r="X10" s="147">
        <f>SUM(T10:W10)</f>
        <v>33924.96397</v>
      </c>
      <c r="Y10" s="146">
        <f aca="true" t="shared" si="0" ref="Y10:Y20">IF(ISERROR(R10/X10-1),"         /0",IF(R10/X10&gt;5,"  *  ",(R10/X10-1)))</f>
        <v>0.02448117647919812</v>
      </c>
    </row>
    <row r="11" spans="1:25" ht="19.5" customHeight="1">
      <c r="A11" s="342" t="s">
        <v>178</v>
      </c>
      <c r="B11" s="343">
        <v>7460.013999999999</v>
      </c>
      <c r="C11" s="344">
        <v>2223.692</v>
      </c>
      <c r="D11" s="345">
        <v>0</v>
      </c>
      <c r="E11" s="366">
        <v>0</v>
      </c>
      <c r="F11" s="345">
        <f>SUM(B11:E11)</f>
        <v>9683.705999999998</v>
      </c>
      <c r="G11" s="346">
        <f>F11/$F$9</f>
        <v>0.18943333280841776</v>
      </c>
      <c r="H11" s="343">
        <v>7400.780000000001</v>
      </c>
      <c r="I11" s="344">
        <v>2710.5060000000003</v>
      </c>
      <c r="J11" s="345"/>
      <c r="K11" s="366"/>
      <c r="L11" s="345">
        <f>SUM(H11:K11)</f>
        <v>10111.286</v>
      </c>
      <c r="M11" s="375">
        <f>IF(ISERROR(F11/L11-1),"         /0",(F11/L11-1))</f>
        <v>-0.04228740043551349</v>
      </c>
      <c r="N11" s="376">
        <v>7460.013999999999</v>
      </c>
      <c r="O11" s="344">
        <v>2223.692</v>
      </c>
      <c r="P11" s="345"/>
      <c r="Q11" s="366"/>
      <c r="R11" s="345">
        <f>SUM(N11:Q11)</f>
        <v>9683.705999999998</v>
      </c>
      <c r="S11" s="377">
        <f>R11/$R$9</f>
        <v>0.18943333280841776</v>
      </c>
      <c r="T11" s="343">
        <v>7400.780000000001</v>
      </c>
      <c r="U11" s="344">
        <v>2710.5060000000003</v>
      </c>
      <c r="V11" s="345"/>
      <c r="W11" s="366"/>
      <c r="X11" s="345">
        <f>SUM(T11:W11)</f>
        <v>10111.286</v>
      </c>
      <c r="Y11" s="348">
        <f t="shared" si="0"/>
        <v>-0.04228740043551349</v>
      </c>
    </row>
    <row r="12" spans="1:25" ht="19.5" customHeight="1">
      <c r="A12" s="349" t="s">
        <v>212</v>
      </c>
      <c r="B12" s="350">
        <v>0</v>
      </c>
      <c r="C12" s="351">
        <v>0</v>
      </c>
      <c r="D12" s="352">
        <v>3260.331</v>
      </c>
      <c r="E12" s="369">
        <v>1453.067</v>
      </c>
      <c r="F12" s="352">
        <f>SUM(B12:E12)</f>
        <v>4713.398</v>
      </c>
      <c r="G12" s="353">
        <f>F12/$F$9</f>
        <v>0.09220382072654115</v>
      </c>
      <c r="H12" s="350"/>
      <c r="I12" s="351"/>
      <c r="J12" s="352">
        <v>556.3</v>
      </c>
      <c r="K12" s="369">
        <v>369.2</v>
      </c>
      <c r="L12" s="352">
        <f>SUM(H12:K12)</f>
        <v>925.5</v>
      </c>
      <c r="M12" s="378">
        <f>IF(ISERROR(F12/L12-1),"         /0",(F12/L12-1))</f>
        <v>4.092812533765533</v>
      </c>
      <c r="N12" s="379"/>
      <c r="O12" s="351"/>
      <c r="P12" s="352">
        <v>3260.331</v>
      </c>
      <c r="Q12" s="369">
        <v>1453.067</v>
      </c>
      <c r="R12" s="352">
        <f>SUM(N12:Q12)</f>
        <v>4713.398</v>
      </c>
      <c r="S12" s="380">
        <f>R12/$R$9</f>
        <v>0.09220382072654115</v>
      </c>
      <c r="T12" s="350"/>
      <c r="U12" s="351"/>
      <c r="V12" s="352">
        <v>556.3</v>
      </c>
      <c r="W12" s="369">
        <v>369.2</v>
      </c>
      <c r="X12" s="352">
        <f>SUM(T12:W12)</f>
        <v>925.5</v>
      </c>
      <c r="Y12" s="355" t="str">
        <f t="shared" si="0"/>
        <v>  *  </v>
      </c>
    </row>
    <row r="13" spans="1:25" ht="19.5" customHeight="1">
      <c r="A13" s="349" t="s">
        <v>213</v>
      </c>
      <c r="B13" s="350">
        <v>2873.2650000000003</v>
      </c>
      <c r="C13" s="351">
        <v>1767.576</v>
      </c>
      <c r="D13" s="352">
        <v>0</v>
      </c>
      <c r="E13" s="369">
        <v>0</v>
      </c>
      <c r="F13" s="352">
        <f>SUM(B13:E13)</f>
        <v>4640.841</v>
      </c>
      <c r="G13" s="353">
        <f>F13/$F$9</f>
        <v>0.09078445562721034</v>
      </c>
      <c r="H13" s="350">
        <v>3487.505</v>
      </c>
      <c r="I13" s="351">
        <v>966.045</v>
      </c>
      <c r="J13" s="352"/>
      <c r="K13" s="369"/>
      <c r="L13" s="352">
        <f>SUM(H13:K13)</f>
        <v>4453.55</v>
      </c>
      <c r="M13" s="378">
        <f>IF(ISERROR(F13/L13-1),"         /0",(F13/L13-1))</f>
        <v>0.04205431621964495</v>
      </c>
      <c r="N13" s="379">
        <v>2873.2650000000003</v>
      </c>
      <c r="O13" s="351">
        <v>1767.576</v>
      </c>
      <c r="P13" s="352"/>
      <c r="Q13" s="369"/>
      <c r="R13" s="352">
        <f>SUM(N13:Q13)</f>
        <v>4640.841</v>
      </c>
      <c r="S13" s="380">
        <f>R13/$R$9</f>
        <v>0.09078445562721034</v>
      </c>
      <c r="T13" s="350">
        <v>3487.505</v>
      </c>
      <c r="U13" s="351">
        <v>966.045</v>
      </c>
      <c r="V13" s="352"/>
      <c r="W13" s="369"/>
      <c r="X13" s="352">
        <f>SUM(T13:W13)</f>
        <v>4453.55</v>
      </c>
      <c r="Y13" s="355">
        <f t="shared" si="0"/>
        <v>0.04205431621964495</v>
      </c>
    </row>
    <row r="14" spans="1:25" ht="19.5" customHeight="1">
      <c r="A14" s="349" t="s">
        <v>214</v>
      </c>
      <c r="B14" s="350">
        <v>1987.4379999999999</v>
      </c>
      <c r="C14" s="351">
        <v>616.262</v>
      </c>
      <c r="D14" s="352">
        <v>1021.898</v>
      </c>
      <c r="E14" s="369">
        <v>45.661</v>
      </c>
      <c r="F14" s="352">
        <f>SUM(B14:E14)</f>
        <v>3671.259</v>
      </c>
      <c r="G14" s="353">
        <f>F14/$F$9</f>
        <v>0.0718174248549986</v>
      </c>
      <c r="H14" s="350">
        <v>2186.225</v>
      </c>
      <c r="I14" s="351">
        <v>736.134</v>
      </c>
      <c r="J14" s="352">
        <v>1650.724</v>
      </c>
      <c r="K14" s="369">
        <v>174.793</v>
      </c>
      <c r="L14" s="352">
        <f>SUM(H14:K14)</f>
        <v>4747.875999999999</v>
      </c>
      <c r="M14" s="378">
        <f>IF(ISERROR(F14/L14-1),"         /0",(F14/L14-1))</f>
        <v>-0.22675760698046865</v>
      </c>
      <c r="N14" s="379">
        <v>1987.4379999999999</v>
      </c>
      <c r="O14" s="351">
        <v>616.262</v>
      </c>
      <c r="P14" s="352">
        <v>1021.898</v>
      </c>
      <c r="Q14" s="369">
        <v>45.661</v>
      </c>
      <c r="R14" s="352">
        <f>SUM(N14:Q14)</f>
        <v>3671.259</v>
      </c>
      <c r="S14" s="380">
        <f>R14/$R$9</f>
        <v>0.0718174248549986</v>
      </c>
      <c r="T14" s="350">
        <v>2186.225</v>
      </c>
      <c r="U14" s="351">
        <v>736.134</v>
      </c>
      <c r="V14" s="352">
        <v>1650.724</v>
      </c>
      <c r="W14" s="369">
        <v>174.793</v>
      </c>
      <c r="X14" s="352">
        <f>SUM(T14:W14)</f>
        <v>4747.875999999999</v>
      </c>
      <c r="Y14" s="355">
        <f t="shared" si="0"/>
        <v>-0.22675760698046865</v>
      </c>
    </row>
    <row r="15" spans="1:25" ht="19.5" customHeight="1">
      <c r="A15" s="349" t="s">
        <v>215</v>
      </c>
      <c r="B15" s="350">
        <v>0</v>
      </c>
      <c r="C15" s="351">
        <v>0</v>
      </c>
      <c r="D15" s="352">
        <v>1337.6219999999998</v>
      </c>
      <c r="E15" s="369">
        <v>622.3299999999999</v>
      </c>
      <c r="F15" s="352">
        <f>SUM(B15:E15)</f>
        <v>1959.9519999999998</v>
      </c>
      <c r="G15" s="353">
        <f>F15/$F$9</f>
        <v>0.038340717851670016</v>
      </c>
      <c r="H15" s="350"/>
      <c r="I15" s="351"/>
      <c r="J15" s="352">
        <v>3279.2780000000002</v>
      </c>
      <c r="K15" s="369">
        <v>588.91</v>
      </c>
      <c r="L15" s="352">
        <f>SUM(H15:K15)</f>
        <v>3868.188</v>
      </c>
      <c r="M15" s="378">
        <f>IF(ISERROR(F15/L15-1),"         /0",(F15/L15-1))</f>
        <v>-0.4933152163235086</v>
      </c>
      <c r="N15" s="379"/>
      <c r="O15" s="351"/>
      <c r="P15" s="352">
        <v>1337.6219999999998</v>
      </c>
      <c r="Q15" s="369">
        <v>622.3299999999999</v>
      </c>
      <c r="R15" s="352">
        <f>SUM(N15:Q15)</f>
        <v>1959.9519999999998</v>
      </c>
      <c r="S15" s="380">
        <f>R15/$R$9</f>
        <v>0.038340717851670016</v>
      </c>
      <c r="T15" s="350"/>
      <c r="U15" s="351"/>
      <c r="V15" s="352">
        <v>3279.2780000000002</v>
      </c>
      <c r="W15" s="369">
        <v>588.91</v>
      </c>
      <c r="X15" s="352">
        <f>SUM(T15:W15)</f>
        <v>3868.188</v>
      </c>
      <c r="Y15" s="355">
        <f t="shared" si="0"/>
        <v>-0.4933152163235086</v>
      </c>
    </row>
    <row r="16" spans="1:25" ht="19.5" customHeight="1">
      <c r="A16" s="349" t="s">
        <v>216</v>
      </c>
      <c r="B16" s="350">
        <v>1541.938</v>
      </c>
      <c r="C16" s="351">
        <v>204.636</v>
      </c>
      <c r="D16" s="352">
        <v>0</v>
      </c>
      <c r="E16" s="369">
        <v>0</v>
      </c>
      <c r="F16" s="352">
        <f>SUM(B16:E16)</f>
        <v>1746.574</v>
      </c>
      <c r="G16" s="353">
        <f>F16/$F$9</f>
        <v>0.03416660251937941</v>
      </c>
      <c r="H16" s="350">
        <v>2522.33</v>
      </c>
      <c r="I16" s="351">
        <v>406.75800000000004</v>
      </c>
      <c r="J16" s="352"/>
      <c r="K16" s="369"/>
      <c r="L16" s="352">
        <f>SUM(H16:K16)</f>
        <v>2929.0879999999997</v>
      </c>
      <c r="M16" s="378">
        <f>IF(ISERROR(F16/L16-1),"         /0",(F16/L16-1))</f>
        <v>-0.40371405707168917</v>
      </c>
      <c r="N16" s="379">
        <v>1541.938</v>
      </c>
      <c r="O16" s="351">
        <v>204.636</v>
      </c>
      <c r="P16" s="352"/>
      <c r="Q16" s="369"/>
      <c r="R16" s="352">
        <f>SUM(N16:Q16)</f>
        <v>1746.574</v>
      </c>
      <c r="S16" s="380">
        <f>R16/$R$9</f>
        <v>0.03416660251937941</v>
      </c>
      <c r="T16" s="350">
        <v>2522.33</v>
      </c>
      <c r="U16" s="351">
        <v>406.75800000000004</v>
      </c>
      <c r="V16" s="352"/>
      <c r="W16" s="369"/>
      <c r="X16" s="352">
        <f>SUM(T16:W16)</f>
        <v>2929.0879999999997</v>
      </c>
      <c r="Y16" s="355">
        <f>IF(ISERROR(R16/X16-1),"         /0",IF(R16/X16&gt;5,"  *  ",(R16/X16-1)))</f>
        <v>-0.40371405707168917</v>
      </c>
    </row>
    <row r="17" spans="1:25" ht="19.5" customHeight="1">
      <c r="A17" s="349" t="s">
        <v>217</v>
      </c>
      <c r="B17" s="350">
        <v>0</v>
      </c>
      <c r="C17" s="351">
        <v>0</v>
      </c>
      <c r="D17" s="352">
        <v>1257.341</v>
      </c>
      <c r="E17" s="369">
        <v>234.997</v>
      </c>
      <c r="F17" s="352">
        <f>SUM(B17:E17)</f>
        <v>1492.338</v>
      </c>
      <c r="G17" s="353">
        <f>F17/$F$9</f>
        <v>0.029193220138720506</v>
      </c>
      <c r="H17" s="350"/>
      <c r="I17" s="351"/>
      <c r="J17" s="352"/>
      <c r="K17" s="369"/>
      <c r="L17" s="352">
        <f>SUM(H17:K17)</f>
        <v>0</v>
      </c>
      <c r="M17" s="378" t="str">
        <f>IF(ISERROR(F17/L17-1),"         /0",(F17/L17-1))</f>
        <v>         /0</v>
      </c>
      <c r="N17" s="379"/>
      <c r="O17" s="351"/>
      <c r="P17" s="352">
        <v>1257.341</v>
      </c>
      <c r="Q17" s="369">
        <v>234.997</v>
      </c>
      <c r="R17" s="352">
        <f>SUM(N17:Q17)</f>
        <v>1492.338</v>
      </c>
      <c r="S17" s="380">
        <f>R17/$R$9</f>
        <v>0.029193220138720506</v>
      </c>
      <c r="T17" s="350"/>
      <c r="U17" s="351"/>
      <c r="V17" s="352"/>
      <c r="W17" s="369"/>
      <c r="X17" s="352">
        <f>SUM(T17:W17)</f>
        <v>0</v>
      </c>
      <c r="Y17" s="355" t="str">
        <f>IF(ISERROR(R17/X17-1),"         /0",IF(R17/X17&gt;5,"  *  ",(R17/X17-1)))</f>
        <v>         /0</v>
      </c>
    </row>
    <row r="18" spans="1:25" ht="19.5" customHeight="1">
      <c r="A18" s="349" t="s">
        <v>159</v>
      </c>
      <c r="B18" s="350">
        <v>901.6010000000001</v>
      </c>
      <c r="C18" s="351">
        <v>496.404</v>
      </c>
      <c r="D18" s="352">
        <v>0</v>
      </c>
      <c r="E18" s="369">
        <v>0</v>
      </c>
      <c r="F18" s="352">
        <f>SUM(B18:E18)</f>
        <v>1398.005</v>
      </c>
      <c r="G18" s="353">
        <f>F18/$F$9</f>
        <v>0.02734787140716913</v>
      </c>
      <c r="H18" s="350">
        <v>921.929</v>
      </c>
      <c r="I18" s="351">
        <v>433.90299999999996</v>
      </c>
      <c r="J18" s="352">
        <v>0</v>
      </c>
      <c r="K18" s="369">
        <v>0</v>
      </c>
      <c r="L18" s="352">
        <f>SUM(H18:K18)</f>
        <v>1355.8319999999999</v>
      </c>
      <c r="M18" s="378">
        <f>IF(ISERROR(F18/L18-1),"         /0",(F18/L18-1))</f>
        <v>0.031104886151086752</v>
      </c>
      <c r="N18" s="379">
        <v>901.6010000000001</v>
      </c>
      <c r="O18" s="351">
        <v>496.404</v>
      </c>
      <c r="P18" s="352">
        <v>0</v>
      </c>
      <c r="Q18" s="369">
        <v>0</v>
      </c>
      <c r="R18" s="352">
        <f>SUM(N18:Q18)</f>
        <v>1398.005</v>
      </c>
      <c r="S18" s="380">
        <f>R18/$R$9</f>
        <v>0.02734787140716913</v>
      </c>
      <c r="T18" s="350">
        <v>921.929</v>
      </c>
      <c r="U18" s="351">
        <v>433.90299999999996</v>
      </c>
      <c r="V18" s="352">
        <v>0</v>
      </c>
      <c r="W18" s="369">
        <v>0</v>
      </c>
      <c r="X18" s="352">
        <f>SUM(T18:W18)</f>
        <v>1355.8319999999999</v>
      </c>
      <c r="Y18" s="355">
        <f>IF(ISERROR(R18/X18-1),"         /0",IF(R18/X18&gt;5,"  *  ",(R18/X18-1)))</f>
        <v>0.031104886151086752</v>
      </c>
    </row>
    <row r="19" spans="1:25" ht="19.5" customHeight="1">
      <c r="A19" s="349" t="s">
        <v>219</v>
      </c>
      <c r="B19" s="350">
        <v>1107.573</v>
      </c>
      <c r="C19" s="351">
        <v>0</v>
      </c>
      <c r="D19" s="352">
        <v>0</v>
      </c>
      <c r="E19" s="369">
        <v>0</v>
      </c>
      <c r="F19" s="352">
        <f>SUM(B19:E19)</f>
        <v>1107.573</v>
      </c>
      <c r="G19" s="353">
        <f>F19/$F$9</f>
        <v>0.021666420347604288</v>
      </c>
      <c r="H19" s="350">
        <v>935.03</v>
      </c>
      <c r="I19" s="351"/>
      <c r="J19" s="352"/>
      <c r="K19" s="369"/>
      <c r="L19" s="352">
        <f>SUM(H19:K19)</f>
        <v>935.03</v>
      </c>
      <c r="M19" s="378">
        <f>IF(ISERROR(F19/L19-1),"         /0",(F19/L19-1))</f>
        <v>0.18453204710009308</v>
      </c>
      <c r="N19" s="379">
        <v>1107.573</v>
      </c>
      <c r="O19" s="351"/>
      <c r="P19" s="352"/>
      <c r="Q19" s="369"/>
      <c r="R19" s="352">
        <f>SUM(N19:Q19)</f>
        <v>1107.573</v>
      </c>
      <c r="S19" s="380">
        <f>R19/$R$9</f>
        <v>0.021666420347604288</v>
      </c>
      <c r="T19" s="350">
        <v>935.03</v>
      </c>
      <c r="U19" s="351"/>
      <c r="V19" s="352"/>
      <c r="W19" s="369"/>
      <c r="X19" s="352">
        <f>SUM(T19:W19)</f>
        <v>935.03</v>
      </c>
      <c r="Y19" s="355">
        <f t="shared" si="0"/>
        <v>0.18453204710009308</v>
      </c>
    </row>
    <row r="20" spans="1:25" ht="19.5" customHeight="1">
      <c r="A20" s="349" t="s">
        <v>220</v>
      </c>
      <c r="B20" s="350">
        <v>0</v>
      </c>
      <c r="C20" s="351">
        <v>0</v>
      </c>
      <c r="D20" s="352">
        <v>577.137</v>
      </c>
      <c r="E20" s="369">
        <v>183.127</v>
      </c>
      <c r="F20" s="352">
        <f>SUM(B20:E20)</f>
        <v>760.2639999999999</v>
      </c>
      <c r="G20" s="353">
        <f>F20/$F$9</f>
        <v>0.014872337443356802</v>
      </c>
      <c r="H20" s="350"/>
      <c r="I20" s="351"/>
      <c r="J20" s="352"/>
      <c r="K20" s="369"/>
      <c r="L20" s="352">
        <f>SUM(H20:K20)</f>
        <v>0</v>
      </c>
      <c r="M20" s="378" t="str">
        <f>IF(ISERROR(F20/L20-1),"         /0",(F20/L20-1))</f>
        <v>         /0</v>
      </c>
      <c r="N20" s="379"/>
      <c r="O20" s="351"/>
      <c r="P20" s="352">
        <v>577.137</v>
      </c>
      <c r="Q20" s="369">
        <v>183.127</v>
      </c>
      <c r="R20" s="352">
        <f>SUM(N20:Q20)</f>
        <v>760.2639999999999</v>
      </c>
      <c r="S20" s="380">
        <f>R20/$R$9</f>
        <v>0.014872337443356802</v>
      </c>
      <c r="T20" s="350"/>
      <c r="U20" s="351"/>
      <c r="V20" s="352"/>
      <c r="W20" s="369"/>
      <c r="X20" s="352">
        <f>SUM(T20:W20)</f>
        <v>0</v>
      </c>
      <c r="Y20" s="355" t="str">
        <f t="shared" si="0"/>
        <v>         /0</v>
      </c>
    </row>
    <row r="21" spans="1:25" ht="19.5" customHeight="1">
      <c r="A21" s="349" t="s">
        <v>225</v>
      </c>
      <c r="B21" s="350">
        <v>0</v>
      </c>
      <c r="C21" s="351">
        <v>0</v>
      </c>
      <c r="D21" s="352">
        <v>505.575</v>
      </c>
      <c r="E21" s="369">
        <v>114.443</v>
      </c>
      <c r="F21" s="352">
        <f aca="true" t="shared" si="1" ref="F21:F28">SUM(B21:E21)</f>
        <v>620.018</v>
      </c>
      <c r="G21" s="353">
        <f aca="true" t="shared" si="2" ref="G21:G28">F21/$F$9</f>
        <v>0.01212883540053876</v>
      </c>
      <c r="H21" s="350"/>
      <c r="I21" s="351"/>
      <c r="J21" s="352">
        <v>163.669</v>
      </c>
      <c r="K21" s="369">
        <v>4.884</v>
      </c>
      <c r="L21" s="352">
        <f aca="true" t="shared" si="3" ref="L21:L28">SUM(H21:K21)</f>
        <v>168.553</v>
      </c>
      <c r="M21" s="378">
        <f aca="true" t="shared" si="4" ref="M21:M28">IF(ISERROR(F21/L21-1),"         /0",(F21/L21-1))</f>
        <v>2.678475019726733</v>
      </c>
      <c r="N21" s="379"/>
      <c r="O21" s="351"/>
      <c r="P21" s="352">
        <v>505.575</v>
      </c>
      <c r="Q21" s="369">
        <v>114.443</v>
      </c>
      <c r="R21" s="352">
        <f aca="true" t="shared" si="5" ref="R21:R28">SUM(N21:Q21)</f>
        <v>620.018</v>
      </c>
      <c r="S21" s="380">
        <f aca="true" t="shared" si="6" ref="S21:S28">R21/$R$9</f>
        <v>0.01212883540053876</v>
      </c>
      <c r="T21" s="350"/>
      <c r="U21" s="351"/>
      <c r="V21" s="352">
        <v>163.669</v>
      </c>
      <c r="W21" s="369">
        <v>4.884</v>
      </c>
      <c r="X21" s="352">
        <f aca="true" t="shared" si="7" ref="X21:X28">SUM(T21:W21)</f>
        <v>168.553</v>
      </c>
      <c r="Y21" s="355">
        <f aca="true" t="shared" si="8" ref="Y21:Y28">IF(ISERROR(R21/X21-1),"         /0",IF(R21/X21&gt;5,"  *  ",(R21/X21-1)))</f>
        <v>2.678475019726733</v>
      </c>
    </row>
    <row r="22" spans="1:25" ht="19.5" customHeight="1">
      <c r="A22" s="349" t="s">
        <v>226</v>
      </c>
      <c r="B22" s="350">
        <v>0</v>
      </c>
      <c r="C22" s="351">
        <v>0</v>
      </c>
      <c r="D22" s="352">
        <v>456.724</v>
      </c>
      <c r="E22" s="369">
        <v>115.866</v>
      </c>
      <c r="F22" s="352">
        <f t="shared" si="1"/>
        <v>572.59</v>
      </c>
      <c r="G22" s="353">
        <f t="shared" si="2"/>
        <v>0.011201045553507299</v>
      </c>
      <c r="H22" s="350"/>
      <c r="I22" s="351"/>
      <c r="J22" s="352"/>
      <c r="K22" s="369"/>
      <c r="L22" s="352">
        <f t="shared" si="3"/>
        <v>0</v>
      </c>
      <c r="M22" s="378" t="str">
        <f t="shared" si="4"/>
        <v>         /0</v>
      </c>
      <c r="N22" s="379"/>
      <c r="O22" s="351"/>
      <c r="P22" s="352">
        <v>456.724</v>
      </c>
      <c r="Q22" s="369">
        <v>115.866</v>
      </c>
      <c r="R22" s="352">
        <f t="shared" si="5"/>
        <v>572.59</v>
      </c>
      <c r="S22" s="380">
        <f t="shared" si="6"/>
        <v>0.011201045553507299</v>
      </c>
      <c r="T22" s="350"/>
      <c r="U22" s="351"/>
      <c r="V22" s="352"/>
      <c r="W22" s="369"/>
      <c r="X22" s="352">
        <f t="shared" si="7"/>
        <v>0</v>
      </c>
      <c r="Y22" s="355" t="str">
        <f t="shared" si="8"/>
        <v>         /0</v>
      </c>
    </row>
    <row r="23" spans="1:25" ht="19.5" customHeight="1">
      <c r="A23" s="349" t="s">
        <v>228</v>
      </c>
      <c r="B23" s="350">
        <v>529.4490000000001</v>
      </c>
      <c r="C23" s="351">
        <v>11.716999999999999</v>
      </c>
      <c r="D23" s="352">
        <v>0</v>
      </c>
      <c r="E23" s="369">
        <v>0</v>
      </c>
      <c r="F23" s="352">
        <f>SUM(B23:E23)</f>
        <v>541.166</v>
      </c>
      <c r="G23" s="353">
        <f>F23/$F$9</f>
        <v>0.010586327071743012</v>
      </c>
      <c r="H23" s="350">
        <v>280.942</v>
      </c>
      <c r="I23" s="351">
        <v>5.396</v>
      </c>
      <c r="J23" s="352"/>
      <c r="K23" s="369"/>
      <c r="L23" s="352">
        <f>SUM(H23:K23)</f>
        <v>286.338</v>
      </c>
      <c r="M23" s="378">
        <f>IF(ISERROR(F23/L23-1),"         /0",(F23/L23-1))</f>
        <v>0.8899552277378484</v>
      </c>
      <c r="N23" s="379">
        <v>529.4490000000001</v>
      </c>
      <c r="O23" s="351">
        <v>11.716999999999999</v>
      </c>
      <c r="P23" s="352"/>
      <c r="Q23" s="369"/>
      <c r="R23" s="352">
        <f>SUM(N23:Q23)</f>
        <v>541.166</v>
      </c>
      <c r="S23" s="380">
        <f>R23/$R$9</f>
        <v>0.010586327071743012</v>
      </c>
      <c r="T23" s="350">
        <v>280.942</v>
      </c>
      <c r="U23" s="351">
        <v>5.396</v>
      </c>
      <c r="V23" s="352"/>
      <c r="W23" s="369"/>
      <c r="X23" s="352">
        <f>SUM(T23:W23)</f>
        <v>286.338</v>
      </c>
      <c r="Y23" s="355">
        <f>IF(ISERROR(R23/X23-1),"         /0",IF(R23/X23&gt;5,"  *  ",(R23/X23-1)))</f>
        <v>0.8899552277378484</v>
      </c>
    </row>
    <row r="24" spans="1:25" ht="19.5" customHeight="1">
      <c r="A24" s="349" t="s">
        <v>222</v>
      </c>
      <c r="B24" s="350">
        <v>0</v>
      </c>
      <c r="C24" s="351">
        <v>0</v>
      </c>
      <c r="D24" s="352">
        <v>393.927</v>
      </c>
      <c r="E24" s="369">
        <v>17.542</v>
      </c>
      <c r="F24" s="352">
        <f t="shared" si="1"/>
        <v>411.46900000000005</v>
      </c>
      <c r="G24" s="353">
        <f t="shared" si="2"/>
        <v>0.008049185303369068</v>
      </c>
      <c r="H24" s="350"/>
      <c r="I24" s="351"/>
      <c r="J24" s="352"/>
      <c r="K24" s="369"/>
      <c r="L24" s="352">
        <f t="shared" si="3"/>
        <v>0</v>
      </c>
      <c r="M24" s="378" t="str">
        <f t="shared" si="4"/>
        <v>         /0</v>
      </c>
      <c r="N24" s="379"/>
      <c r="O24" s="351"/>
      <c r="P24" s="352">
        <v>393.927</v>
      </c>
      <c r="Q24" s="369">
        <v>17.542</v>
      </c>
      <c r="R24" s="352">
        <f t="shared" si="5"/>
        <v>411.46900000000005</v>
      </c>
      <c r="S24" s="380">
        <f t="shared" si="6"/>
        <v>0.008049185303369068</v>
      </c>
      <c r="T24" s="350"/>
      <c r="U24" s="351"/>
      <c r="V24" s="352"/>
      <c r="W24" s="369"/>
      <c r="X24" s="352">
        <f t="shared" si="7"/>
        <v>0</v>
      </c>
      <c r="Y24" s="355" t="str">
        <f t="shared" si="8"/>
        <v>         /0</v>
      </c>
    </row>
    <row r="25" spans="1:25" ht="19.5" customHeight="1">
      <c r="A25" s="349" t="s">
        <v>200</v>
      </c>
      <c r="B25" s="350">
        <v>31.935</v>
      </c>
      <c r="C25" s="351">
        <v>70.549</v>
      </c>
      <c r="D25" s="352">
        <v>172.466</v>
      </c>
      <c r="E25" s="369">
        <v>64.739</v>
      </c>
      <c r="F25" s="352">
        <f t="shared" si="1"/>
        <v>339.6890000000001</v>
      </c>
      <c r="G25" s="353">
        <f t="shared" si="2"/>
        <v>0.0066450199322819845</v>
      </c>
      <c r="H25" s="350">
        <v>67.649</v>
      </c>
      <c r="I25" s="351">
        <v>68.21</v>
      </c>
      <c r="J25" s="352"/>
      <c r="K25" s="369"/>
      <c r="L25" s="352">
        <f t="shared" si="3"/>
        <v>135.85899999999998</v>
      </c>
      <c r="M25" s="378">
        <f t="shared" si="4"/>
        <v>1.5003054637528623</v>
      </c>
      <c r="N25" s="379">
        <v>31.935</v>
      </c>
      <c r="O25" s="351">
        <v>70.549</v>
      </c>
      <c r="P25" s="352">
        <v>172.466</v>
      </c>
      <c r="Q25" s="369">
        <v>64.739</v>
      </c>
      <c r="R25" s="352">
        <f t="shared" si="5"/>
        <v>339.6890000000001</v>
      </c>
      <c r="S25" s="380">
        <f t="shared" si="6"/>
        <v>0.0066450199322819845</v>
      </c>
      <c r="T25" s="350">
        <v>67.649</v>
      </c>
      <c r="U25" s="351">
        <v>68.21</v>
      </c>
      <c r="V25" s="352"/>
      <c r="W25" s="369"/>
      <c r="X25" s="352">
        <f t="shared" si="7"/>
        <v>135.85899999999998</v>
      </c>
      <c r="Y25" s="355">
        <f t="shared" si="8"/>
        <v>1.5003054637528623</v>
      </c>
    </row>
    <row r="26" spans="1:25" ht="19.5" customHeight="1">
      <c r="A26" s="349" t="s">
        <v>227</v>
      </c>
      <c r="B26" s="350">
        <v>0</v>
      </c>
      <c r="C26" s="351">
        <v>317.769</v>
      </c>
      <c r="D26" s="352">
        <v>0</v>
      </c>
      <c r="E26" s="369">
        <v>0</v>
      </c>
      <c r="F26" s="352">
        <f>SUM(B26:E26)</f>
        <v>317.769</v>
      </c>
      <c r="G26" s="353">
        <f t="shared" si="2"/>
        <v>0.006216219362008524</v>
      </c>
      <c r="H26" s="350"/>
      <c r="I26" s="351">
        <v>279.89</v>
      </c>
      <c r="J26" s="352"/>
      <c r="K26" s="369"/>
      <c r="L26" s="352">
        <f>SUM(H26:K26)</f>
        <v>279.89</v>
      </c>
      <c r="M26" s="378">
        <f>IF(ISERROR(F26/L26-1),"         /0",(F26/L26-1))</f>
        <v>0.1353353103004753</v>
      </c>
      <c r="N26" s="379"/>
      <c r="O26" s="351">
        <v>317.769</v>
      </c>
      <c r="P26" s="352"/>
      <c r="Q26" s="369"/>
      <c r="R26" s="352">
        <f>SUM(N26:Q26)</f>
        <v>317.769</v>
      </c>
      <c r="S26" s="380">
        <f t="shared" si="6"/>
        <v>0.006216219362008524</v>
      </c>
      <c r="T26" s="350"/>
      <c r="U26" s="351">
        <v>279.89</v>
      </c>
      <c r="V26" s="352"/>
      <c r="W26" s="369"/>
      <c r="X26" s="352">
        <f>SUM(T26:W26)</f>
        <v>279.89</v>
      </c>
      <c r="Y26" s="355">
        <f>IF(ISERROR(R26/X26-1),"         /0",IF(R26/X26&gt;5,"  *  ",(R26/X26-1)))</f>
        <v>0.1353353103004753</v>
      </c>
    </row>
    <row r="27" spans="1:25" ht="19.5" customHeight="1">
      <c r="A27" s="349" t="s">
        <v>209</v>
      </c>
      <c r="B27" s="350">
        <v>0</v>
      </c>
      <c r="C27" s="351">
        <v>0</v>
      </c>
      <c r="D27" s="352">
        <v>289.324</v>
      </c>
      <c r="E27" s="369">
        <v>0</v>
      </c>
      <c r="F27" s="352">
        <f t="shared" si="1"/>
        <v>289.324</v>
      </c>
      <c r="G27" s="353">
        <f t="shared" si="2"/>
        <v>0.005659776286213426</v>
      </c>
      <c r="H27" s="350"/>
      <c r="I27" s="351"/>
      <c r="J27" s="352">
        <v>61.345</v>
      </c>
      <c r="K27" s="369">
        <v>93.664</v>
      </c>
      <c r="L27" s="352">
        <f t="shared" si="3"/>
        <v>155.00900000000001</v>
      </c>
      <c r="M27" s="378">
        <f t="shared" si="4"/>
        <v>0.8664980743053627</v>
      </c>
      <c r="N27" s="379"/>
      <c r="O27" s="351"/>
      <c r="P27" s="352">
        <v>289.324</v>
      </c>
      <c r="Q27" s="369"/>
      <c r="R27" s="352">
        <f t="shared" si="5"/>
        <v>289.324</v>
      </c>
      <c r="S27" s="380">
        <f t="shared" si="6"/>
        <v>0.005659776286213426</v>
      </c>
      <c r="T27" s="350"/>
      <c r="U27" s="351"/>
      <c r="V27" s="352">
        <v>61.345</v>
      </c>
      <c r="W27" s="369">
        <v>93.664</v>
      </c>
      <c r="X27" s="352">
        <f t="shared" si="7"/>
        <v>155.00900000000001</v>
      </c>
      <c r="Y27" s="355">
        <f t="shared" si="8"/>
        <v>0.8664980743053627</v>
      </c>
    </row>
    <row r="28" spans="1:25" ht="19.5" customHeight="1">
      <c r="A28" s="349" t="s">
        <v>230</v>
      </c>
      <c r="B28" s="350">
        <v>0</v>
      </c>
      <c r="C28" s="351">
        <v>0</v>
      </c>
      <c r="D28" s="352">
        <v>0</v>
      </c>
      <c r="E28" s="369">
        <v>164.327</v>
      </c>
      <c r="F28" s="352">
        <f t="shared" si="1"/>
        <v>164.327</v>
      </c>
      <c r="G28" s="353">
        <f t="shared" si="2"/>
        <v>0.003214576245954686</v>
      </c>
      <c r="H28" s="350"/>
      <c r="I28" s="351"/>
      <c r="J28" s="352"/>
      <c r="K28" s="369"/>
      <c r="L28" s="352">
        <f t="shared" si="3"/>
        <v>0</v>
      </c>
      <c r="M28" s="378" t="str">
        <f t="shared" si="4"/>
        <v>         /0</v>
      </c>
      <c r="N28" s="379"/>
      <c r="O28" s="351"/>
      <c r="P28" s="352"/>
      <c r="Q28" s="369">
        <v>164.327</v>
      </c>
      <c r="R28" s="352">
        <f t="shared" si="5"/>
        <v>164.327</v>
      </c>
      <c r="S28" s="380">
        <f t="shared" si="6"/>
        <v>0.003214576245954686</v>
      </c>
      <c r="T28" s="350"/>
      <c r="U28" s="351"/>
      <c r="V28" s="352"/>
      <c r="W28" s="369"/>
      <c r="X28" s="352">
        <f t="shared" si="7"/>
        <v>0</v>
      </c>
      <c r="Y28" s="355" t="str">
        <f t="shared" si="8"/>
        <v>         /0</v>
      </c>
    </row>
    <row r="29" spans="1:25" ht="19.5" customHeight="1">
      <c r="A29" s="349" t="s">
        <v>218</v>
      </c>
      <c r="B29" s="350">
        <v>111.58500000000001</v>
      </c>
      <c r="C29" s="351">
        <v>2.08</v>
      </c>
      <c r="D29" s="352">
        <v>0</v>
      </c>
      <c r="E29" s="369">
        <v>0</v>
      </c>
      <c r="F29" s="352">
        <f>SUM(B29:E29)</f>
        <v>113.665</v>
      </c>
      <c r="G29" s="353">
        <f>F29/$F$9</f>
        <v>0.002223522665152041</v>
      </c>
      <c r="H29" s="350">
        <v>949.892</v>
      </c>
      <c r="I29" s="351">
        <v>353.09900000000005</v>
      </c>
      <c r="J29" s="352"/>
      <c r="K29" s="369"/>
      <c r="L29" s="352">
        <f>SUM(H29:K29)</f>
        <v>1302.991</v>
      </c>
      <c r="M29" s="378">
        <f>IF(ISERROR(F29/L29-1),"         /0",(F29/L29-1))</f>
        <v>-0.9127660897120548</v>
      </c>
      <c r="N29" s="379">
        <v>111.58500000000001</v>
      </c>
      <c r="O29" s="351">
        <v>2.08</v>
      </c>
      <c r="P29" s="352"/>
      <c r="Q29" s="369"/>
      <c r="R29" s="352">
        <f>SUM(N29:Q29)</f>
        <v>113.665</v>
      </c>
      <c r="S29" s="380">
        <f>R29/$R$9</f>
        <v>0.002223522665152041</v>
      </c>
      <c r="T29" s="350">
        <v>949.892</v>
      </c>
      <c r="U29" s="351">
        <v>353.09900000000005</v>
      </c>
      <c r="V29" s="352"/>
      <c r="W29" s="369"/>
      <c r="X29" s="352">
        <f>SUM(T29:W29)</f>
        <v>1302.991</v>
      </c>
      <c r="Y29" s="355">
        <f aca="true" t="shared" si="9" ref="Y29:Y35">IF(ISERROR(R29/X29-1),"         /0",IF(R29/X29&gt;5,"  *  ",(R29/X29-1)))</f>
        <v>-0.9127660897120548</v>
      </c>
    </row>
    <row r="30" spans="1:25" ht="19.5" customHeight="1">
      <c r="A30" s="349" t="s">
        <v>160</v>
      </c>
      <c r="B30" s="350">
        <v>83.494</v>
      </c>
      <c r="C30" s="351">
        <v>21.103</v>
      </c>
      <c r="D30" s="352">
        <v>0</v>
      </c>
      <c r="E30" s="369">
        <v>0</v>
      </c>
      <c r="F30" s="352">
        <f>SUM(B30:E30)</f>
        <v>104.59700000000001</v>
      </c>
      <c r="G30" s="353">
        <f>F30/$F$9</f>
        <v>0.002046133816099134</v>
      </c>
      <c r="H30" s="350">
        <v>526.537</v>
      </c>
      <c r="I30" s="351">
        <v>226.762</v>
      </c>
      <c r="J30" s="352"/>
      <c r="K30" s="369"/>
      <c r="L30" s="352">
        <f>SUM(H30:K30)</f>
        <v>753.299</v>
      </c>
      <c r="M30" s="378">
        <f>IF(ISERROR(F30/L30-1),"         /0",(F30/L30-1))</f>
        <v>-0.8611480965725429</v>
      </c>
      <c r="N30" s="379">
        <v>83.494</v>
      </c>
      <c r="O30" s="351">
        <v>21.103</v>
      </c>
      <c r="P30" s="352"/>
      <c r="Q30" s="369"/>
      <c r="R30" s="352">
        <f>SUM(N30:Q30)</f>
        <v>104.59700000000001</v>
      </c>
      <c r="S30" s="380">
        <f>R30/$R$9</f>
        <v>0.002046133816099134</v>
      </c>
      <c r="T30" s="350">
        <v>526.537</v>
      </c>
      <c r="U30" s="351">
        <v>226.762</v>
      </c>
      <c r="V30" s="352"/>
      <c r="W30" s="369"/>
      <c r="X30" s="352">
        <f>SUM(T30:W30)</f>
        <v>753.299</v>
      </c>
      <c r="Y30" s="355">
        <f t="shared" si="9"/>
        <v>-0.8611480965725429</v>
      </c>
    </row>
    <row r="31" spans="1:25" ht="19.5" customHeight="1" thickBot="1">
      <c r="A31" s="356" t="s">
        <v>174</v>
      </c>
      <c r="B31" s="357">
        <v>89.609</v>
      </c>
      <c r="C31" s="358">
        <v>16.804</v>
      </c>
      <c r="D31" s="359">
        <v>0.25</v>
      </c>
      <c r="E31" s="372">
        <v>0.3</v>
      </c>
      <c r="F31" s="359">
        <f>SUM(B31:E31)</f>
        <v>106.963</v>
      </c>
      <c r="G31" s="360">
        <f>F31/$F$9</f>
        <v>0.002092417673273723</v>
      </c>
      <c r="H31" s="357">
        <v>235.40199999999996</v>
      </c>
      <c r="I31" s="358">
        <v>37.615</v>
      </c>
      <c r="J31" s="359">
        <v>1082.31097</v>
      </c>
      <c r="K31" s="372">
        <v>161.347</v>
      </c>
      <c r="L31" s="359">
        <f>SUM(H31:K31)</f>
        <v>1516.6749699999998</v>
      </c>
      <c r="M31" s="381">
        <f>IF(ISERROR(F31/L31-1),"         /0",(F31/L31-1))</f>
        <v>-0.9294753311581321</v>
      </c>
      <c r="N31" s="382">
        <v>89.609</v>
      </c>
      <c r="O31" s="358">
        <v>16.804</v>
      </c>
      <c r="P31" s="359">
        <v>0.25</v>
      </c>
      <c r="Q31" s="372">
        <v>0.3</v>
      </c>
      <c r="R31" s="359">
        <f>SUM(N31:Q31)</f>
        <v>106.963</v>
      </c>
      <c r="S31" s="383">
        <f>R31/$R$9</f>
        <v>0.002092417673273723</v>
      </c>
      <c r="T31" s="357">
        <v>235.40199999999996</v>
      </c>
      <c r="U31" s="358">
        <v>37.615</v>
      </c>
      <c r="V31" s="359">
        <v>1082.31097</v>
      </c>
      <c r="W31" s="372">
        <v>161.347</v>
      </c>
      <c r="X31" s="359">
        <f>SUM(T31:W31)</f>
        <v>1516.6749699999998</v>
      </c>
      <c r="Y31" s="362">
        <f t="shared" si="9"/>
        <v>-0.9294753311581321</v>
      </c>
    </row>
    <row r="32" spans="1:25" s="145" customFormat="1" ht="19.5" customHeight="1">
      <c r="A32" s="152" t="s">
        <v>55</v>
      </c>
      <c r="B32" s="149">
        <f>SUM(B33:B49)</f>
        <v>2787.2819999999997</v>
      </c>
      <c r="C32" s="148">
        <f>SUM(C33:C49)</f>
        <v>3787.479</v>
      </c>
      <c r="D32" s="147">
        <f>SUM(D33:D49)</f>
        <v>342.81699999999995</v>
      </c>
      <c r="E32" s="194">
        <f>SUM(E33:E49)</f>
        <v>296.16399999999993</v>
      </c>
      <c r="F32" s="147">
        <f>SUM(B32:E32)</f>
        <v>7213.741999999999</v>
      </c>
      <c r="G32" s="150">
        <f>F32/$F$9</f>
        <v>0.14111572460791988</v>
      </c>
      <c r="H32" s="149">
        <f>SUM(H33:H49)</f>
        <v>3203.9750000000004</v>
      </c>
      <c r="I32" s="148">
        <f>SUM(I33:I49)</f>
        <v>4039.6839999999993</v>
      </c>
      <c r="J32" s="147">
        <f>SUM(J33:J49)</f>
        <v>225.19400000000002</v>
      </c>
      <c r="K32" s="194">
        <f>SUM(K33:K49)</f>
        <v>11.062</v>
      </c>
      <c r="L32" s="147">
        <f>SUM(H32:K32)</f>
        <v>7479.915</v>
      </c>
      <c r="M32" s="267">
        <f>IF(ISERROR(F32/L32-1),"         /0",(F32/L32-1))</f>
        <v>-0.035585030043790655</v>
      </c>
      <c r="N32" s="270">
        <f>SUM(N33:N49)</f>
        <v>2787.2819999999997</v>
      </c>
      <c r="O32" s="148">
        <f>SUM(O33:O49)</f>
        <v>3787.479</v>
      </c>
      <c r="P32" s="147">
        <f>SUM(P33:P49)</f>
        <v>342.81699999999995</v>
      </c>
      <c r="Q32" s="194">
        <f>SUM(Q33:Q49)</f>
        <v>296.16399999999993</v>
      </c>
      <c r="R32" s="147">
        <f>SUM(N32:Q32)</f>
        <v>7213.741999999999</v>
      </c>
      <c r="S32" s="283">
        <f>R32/$R$9</f>
        <v>0.14111572460791988</v>
      </c>
      <c r="T32" s="149">
        <f>SUM(T33:T49)</f>
        <v>3203.9750000000004</v>
      </c>
      <c r="U32" s="148">
        <f>SUM(U33:U49)</f>
        <v>4039.6839999999993</v>
      </c>
      <c r="V32" s="147">
        <f>SUM(V33:V49)</f>
        <v>225.19400000000002</v>
      </c>
      <c r="W32" s="194">
        <f>SUM(W33:W49)</f>
        <v>11.062</v>
      </c>
      <c r="X32" s="147">
        <f>SUM(T32:W32)</f>
        <v>7479.915</v>
      </c>
      <c r="Y32" s="146">
        <f t="shared" si="9"/>
        <v>-0.035585030043790655</v>
      </c>
    </row>
    <row r="33" spans="1:25" ht="19.5" customHeight="1">
      <c r="A33" s="342" t="s">
        <v>178</v>
      </c>
      <c r="B33" s="343">
        <v>923</v>
      </c>
      <c r="C33" s="344">
        <v>1310.2789999999998</v>
      </c>
      <c r="D33" s="345">
        <v>0</v>
      </c>
      <c r="E33" s="366">
        <v>0</v>
      </c>
      <c r="F33" s="345">
        <f>SUM(B33:E33)</f>
        <v>2233.2789999999995</v>
      </c>
      <c r="G33" s="346">
        <f>F33/$F$9</f>
        <v>0.043687559707104945</v>
      </c>
      <c r="H33" s="343">
        <v>1087.1350000000002</v>
      </c>
      <c r="I33" s="344">
        <v>939.2669999999999</v>
      </c>
      <c r="J33" s="345"/>
      <c r="K33" s="344"/>
      <c r="L33" s="345">
        <f>SUM(H33:K33)</f>
        <v>2026.402</v>
      </c>
      <c r="M33" s="375">
        <f>IF(ISERROR(F33/L33-1),"         /0",(F33/L33-1))</f>
        <v>0.10209079935767895</v>
      </c>
      <c r="N33" s="376">
        <v>923</v>
      </c>
      <c r="O33" s="344">
        <v>1310.2789999999998</v>
      </c>
      <c r="P33" s="345"/>
      <c r="Q33" s="344"/>
      <c r="R33" s="345">
        <f>SUM(N33:Q33)</f>
        <v>2233.2789999999995</v>
      </c>
      <c r="S33" s="377">
        <f>R33/$R$9</f>
        <v>0.043687559707104945</v>
      </c>
      <c r="T33" s="343">
        <v>1087.1350000000002</v>
      </c>
      <c r="U33" s="344">
        <v>939.2669999999999</v>
      </c>
      <c r="V33" s="345"/>
      <c r="W33" s="366"/>
      <c r="X33" s="345">
        <f>SUM(T33:W33)</f>
        <v>2026.402</v>
      </c>
      <c r="Y33" s="348">
        <f t="shared" si="9"/>
        <v>0.10209079935767895</v>
      </c>
    </row>
    <row r="34" spans="1:25" ht="19.5" customHeight="1">
      <c r="A34" s="349" t="s">
        <v>159</v>
      </c>
      <c r="B34" s="350">
        <v>924.3459999999999</v>
      </c>
      <c r="C34" s="351">
        <v>998.688</v>
      </c>
      <c r="D34" s="352">
        <v>0</v>
      </c>
      <c r="E34" s="369">
        <v>0</v>
      </c>
      <c r="F34" s="352">
        <f>SUM(B34:E34)</f>
        <v>1923.0339999999999</v>
      </c>
      <c r="G34" s="353">
        <f>F34/$F$9</f>
        <v>0.03761852535836</v>
      </c>
      <c r="H34" s="350">
        <v>898.6229999999998</v>
      </c>
      <c r="I34" s="351">
        <v>1142.973</v>
      </c>
      <c r="J34" s="352">
        <v>0</v>
      </c>
      <c r="K34" s="351">
        <v>0</v>
      </c>
      <c r="L34" s="352">
        <f>SUM(H34:K34)</f>
        <v>2041.5959999999998</v>
      </c>
      <c r="M34" s="378">
        <f>IF(ISERROR(F34/L34-1),"         /0",(F34/L34-1))</f>
        <v>-0.05807319371707231</v>
      </c>
      <c r="N34" s="379">
        <v>924.3459999999999</v>
      </c>
      <c r="O34" s="351">
        <v>998.688</v>
      </c>
      <c r="P34" s="352">
        <v>0</v>
      </c>
      <c r="Q34" s="351">
        <v>0</v>
      </c>
      <c r="R34" s="352">
        <f>SUM(N34:Q34)</f>
        <v>1923.0339999999999</v>
      </c>
      <c r="S34" s="380">
        <f>R34/$R$9</f>
        <v>0.03761852535836</v>
      </c>
      <c r="T34" s="350">
        <v>898.6229999999998</v>
      </c>
      <c r="U34" s="351">
        <v>1142.973</v>
      </c>
      <c r="V34" s="352">
        <v>0</v>
      </c>
      <c r="W34" s="351">
        <v>0</v>
      </c>
      <c r="X34" s="352">
        <f>SUM(T34:W34)</f>
        <v>2041.5959999999998</v>
      </c>
      <c r="Y34" s="355">
        <f t="shared" si="9"/>
        <v>-0.05807319371707231</v>
      </c>
    </row>
    <row r="35" spans="1:25" ht="19.5" customHeight="1">
      <c r="A35" s="349" t="s">
        <v>183</v>
      </c>
      <c r="B35" s="350">
        <v>214.046</v>
      </c>
      <c r="C35" s="351">
        <v>368.107</v>
      </c>
      <c r="D35" s="352">
        <v>0</v>
      </c>
      <c r="E35" s="369">
        <v>0</v>
      </c>
      <c r="F35" s="352">
        <f>SUM(B35:E35)</f>
        <v>582.153</v>
      </c>
      <c r="G35" s="353">
        <f>F35/$F$9</f>
        <v>0.01138811762711702</v>
      </c>
      <c r="H35" s="350">
        <v>410.134</v>
      </c>
      <c r="I35" s="351">
        <v>910.316</v>
      </c>
      <c r="J35" s="352"/>
      <c r="K35" s="351"/>
      <c r="L35" s="352">
        <f>SUM(H35:K35)</f>
        <v>1320.45</v>
      </c>
      <c r="M35" s="378">
        <f>IF(ISERROR(F35/L35-1),"         /0",(F35/L35-1))</f>
        <v>-0.5591252981937975</v>
      </c>
      <c r="N35" s="379">
        <v>214.046</v>
      </c>
      <c r="O35" s="351">
        <v>368.107</v>
      </c>
      <c r="P35" s="352"/>
      <c r="Q35" s="351"/>
      <c r="R35" s="352">
        <f>SUM(N35:Q35)</f>
        <v>582.153</v>
      </c>
      <c r="S35" s="380">
        <f>R35/$R$9</f>
        <v>0.01138811762711702</v>
      </c>
      <c r="T35" s="350">
        <v>410.134</v>
      </c>
      <c r="U35" s="351">
        <v>910.316</v>
      </c>
      <c r="V35" s="352"/>
      <c r="W35" s="351"/>
      <c r="X35" s="352">
        <f>SUM(T35:W35)</f>
        <v>1320.45</v>
      </c>
      <c r="Y35" s="355">
        <f t="shared" si="9"/>
        <v>-0.5591252981937975</v>
      </c>
    </row>
    <row r="36" spans="1:25" ht="19.5" customHeight="1">
      <c r="A36" s="349" t="s">
        <v>189</v>
      </c>
      <c r="B36" s="350">
        <v>184.20499999999998</v>
      </c>
      <c r="C36" s="351">
        <v>165.334</v>
      </c>
      <c r="D36" s="352">
        <v>0</v>
      </c>
      <c r="E36" s="369">
        <v>0</v>
      </c>
      <c r="F36" s="352">
        <f aca="true" t="shared" si="10" ref="F36:F47">SUM(B36:E36)</f>
        <v>349.539</v>
      </c>
      <c r="G36" s="353">
        <f aca="true" t="shared" si="11" ref="G36:G47">F36/$F$9</f>
        <v>0.006837706319927675</v>
      </c>
      <c r="H36" s="350"/>
      <c r="I36" s="351"/>
      <c r="J36" s="352"/>
      <c r="K36" s="351"/>
      <c r="L36" s="352">
        <f aca="true" t="shared" si="12" ref="L36:L47">SUM(H36:K36)</f>
        <v>0</v>
      </c>
      <c r="M36" s="378" t="str">
        <f aca="true" t="shared" si="13" ref="M36:M47">IF(ISERROR(F36/L36-1),"         /0",(F36/L36-1))</f>
        <v>         /0</v>
      </c>
      <c r="N36" s="379">
        <v>184.20499999999998</v>
      </c>
      <c r="O36" s="351">
        <v>165.334</v>
      </c>
      <c r="P36" s="352"/>
      <c r="Q36" s="351"/>
      <c r="R36" s="352">
        <f aca="true" t="shared" si="14" ref="R36:R47">SUM(N36:Q36)</f>
        <v>349.539</v>
      </c>
      <c r="S36" s="380">
        <f aca="true" t="shared" si="15" ref="S36:S47">R36/$R$9</f>
        <v>0.006837706319927675</v>
      </c>
      <c r="T36" s="350"/>
      <c r="U36" s="351"/>
      <c r="V36" s="352"/>
      <c r="W36" s="351"/>
      <c r="X36" s="352">
        <f aca="true" t="shared" si="16" ref="X36:X47">SUM(T36:W36)</f>
        <v>0</v>
      </c>
      <c r="Y36" s="355" t="str">
        <f aca="true" t="shared" si="17" ref="Y36:Y47">IF(ISERROR(R36/X36-1),"         /0",IF(R36/X36&gt;5,"  *  ",(R36/X36-1)))</f>
        <v>         /0</v>
      </c>
    </row>
    <row r="37" spans="1:25" ht="19.5" customHeight="1">
      <c r="A37" s="349" t="s">
        <v>175</v>
      </c>
      <c r="B37" s="350">
        <v>155.911</v>
      </c>
      <c r="C37" s="351">
        <v>181.035</v>
      </c>
      <c r="D37" s="352">
        <v>0</v>
      </c>
      <c r="E37" s="369">
        <v>0</v>
      </c>
      <c r="F37" s="352">
        <f aca="true" t="shared" si="18" ref="F37:F42">SUM(B37:E37)</f>
        <v>336.946</v>
      </c>
      <c r="G37" s="353">
        <f aca="true" t="shared" si="19" ref="G37:G42">F37/$F$9</f>
        <v>0.006591361174788366</v>
      </c>
      <c r="H37" s="350">
        <v>159.63</v>
      </c>
      <c r="I37" s="351">
        <v>91.35</v>
      </c>
      <c r="J37" s="352"/>
      <c r="K37" s="351"/>
      <c r="L37" s="352">
        <f aca="true" t="shared" si="20" ref="L37:L42">SUM(H37:K37)</f>
        <v>250.98</v>
      </c>
      <c r="M37" s="378">
        <f aca="true" t="shared" si="21" ref="M37:M42">IF(ISERROR(F37/L37-1),"         /0",(F37/L37-1))</f>
        <v>0.3425213164395571</v>
      </c>
      <c r="N37" s="379">
        <v>155.911</v>
      </c>
      <c r="O37" s="351">
        <v>181.035</v>
      </c>
      <c r="P37" s="352"/>
      <c r="Q37" s="351"/>
      <c r="R37" s="352">
        <f aca="true" t="shared" si="22" ref="R37:R42">SUM(N37:Q37)</f>
        <v>336.946</v>
      </c>
      <c r="S37" s="380">
        <f aca="true" t="shared" si="23" ref="S37:S42">R37/$R$9</f>
        <v>0.006591361174788366</v>
      </c>
      <c r="T37" s="350">
        <v>159.63</v>
      </c>
      <c r="U37" s="351">
        <v>91.35</v>
      </c>
      <c r="V37" s="352"/>
      <c r="W37" s="351"/>
      <c r="X37" s="352">
        <f aca="true" t="shared" si="24" ref="X37:X42">SUM(T37:W37)</f>
        <v>250.98</v>
      </c>
      <c r="Y37" s="355">
        <f aca="true" t="shared" si="25" ref="Y37:Y42">IF(ISERROR(R37/X37-1),"         /0",IF(R37/X37&gt;5,"  *  ",(R37/X37-1)))</f>
        <v>0.3425213164395571</v>
      </c>
    </row>
    <row r="38" spans="1:25" ht="19.5" customHeight="1">
      <c r="A38" s="349" t="s">
        <v>180</v>
      </c>
      <c r="B38" s="350">
        <v>103.39</v>
      </c>
      <c r="C38" s="351">
        <v>200.637</v>
      </c>
      <c r="D38" s="352">
        <v>0</v>
      </c>
      <c r="E38" s="369">
        <v>0</v>
      </c>
      <c r="F38" s="352">
        <f t="shared" si="18"/>
        <v>304.027</v>
      </c>
      <c r="G38" s="353">
        <f t="shared" si="19"/>
        <v>0.005947397398655518</v>
      </c>
      <c r="H38" s="350">
        <v>64.791</v>
      </c>
      <c r="I38" s="351">
        <v>185.887</v>
      </c>
      <c r="J38" s="352"/>
      <c r="K38" s="351"/>
      <c r="L38" s="352">
        <f t="shared" si="20"/>
        <v>250.678</v>
      </c>
      <c r="M38" s="378">
        <f t="shared" si="21"/>
        <v>0.21281883531861578</v>
      </c>
      <c r="N38" s="379">
        <v>103.39</v>
      </c>
      <c r="O38" s="351">
        <v>200.637</v>
      </c>
      <c r="P38" s="352"/>
      <c r="Q38" s="351"/>
      <c r="R38" s="352">
        <f t="shared" si="22"/>
        <v>304.027</v>
      </c>
      <c r="S38" s="380">
        <f t="shared" si="23"/>
        <v>0.005947397398655518</v>
      </c>
      <c r="T38" s="350">
        <v>64.791</v>
      </c>
      <c r="U38" s="351">
        <v>185.887</v>
      </c>
      <c r="V38" s="352"/>
      <c r="W38" s="351"/>
      <c r="X38" s="352">
        <f t="shared" si="24"/>
        <v>250.678</v>
      </c>
      <c r="Y38" s="355">
        <f t="shared" si="25"/>
        <v>0.21281883531861578</v>
      </c>
    </row>
    <row r="39" spans="1:25" ht="19.5" customHeight="1">
      <c r="A39" s="349" t="s">
        <v>230</v>
      </c>
      <c r="B39" s="350">
        <v>0</v>
      </c>
      <c r="C39" s="351">
        <v>0</v>
      </c>
      <c r="D39" s="352">
        <v>269.659</v>
      </c>
      <c r="E39" s="369">
        <v>0</v>
      </c>
      <c r="F39" s="352">
        <f t="shared" si="18"/>
        <v>269.659</v>
      </c>
      <c r="G39" s="353">
        <f t="shared" si="19"/>
        <v>0.005275088183365453</v>
      </c>
      <c r="H39" s="350"/>
      <c r="I39" s="351"/>
      <c r="J39" s="352"/>
      <c r="K39" s="351"/>
      <c r="L39" s="352">
        <f t="shared" si="20"/>
        <v>0</v>
      </c>
      <c r="M39" s="378" t="str">
        <f t="shared" si="21"/>
        <v>         /0</v>
      </c>
      <c r="N39" s="379"/>
      <c r="O39" s="351"/>
      <c r="P39" s="352">
        <v>269.659</v>
      </c>
      <c r="Q39" s="351"/>
      <c r="R39" s="352">
        <f t="shared" si="22"/>
        <v>269.659</v>
      </c>
      <c r="S39" s="380">
        <f t="shared" si="23"/>
        <v>0.005275088183365453</v>
      </c>
      <c r="T39" s="350"/>
      <c r="U39" s="351"/>
      <c r="V39" s="352"/>
      <c r="W39" s="351"/>
      <c r="X39" s="352">
        <f t="shared" si="24"/>
        <v>0</v>
      </c>
      <c r="Y39" s="355" t="str">
        <f t="shared" si="25"/>
        <v>         /0</v>
      </c>
    </row>
    <row r="40" spans="1:25" ht="19.5" customHeight="1">
      <c r="A40" s="349" t="s">
        <v>214</v>
      </c>
      <c r="B40" s="350">
        <v>0</v>
      </c>
      <c r="C40" s="351">
        <v>221.767</v>
      </c>
      <c r="D40" s="352">
        <v>0</v>
      </c>
      <c r="E40" s="369">
        <v>0</v>
      </c>
      <c r="F40" s="352">
        <f t="shared" si="18"/>
        <v>221.767</v>
      </c>
      <c r="G40" s="353">
        <f t="shared" si="19"/>
        <v>0.004338221535941342</v>
      </c>
      <c r="H40" s="350"/>
      <c r="I40" s="351">
        <v>148.74099999999999</v>
      </c>
      <c r="J40" s="352"/>
      <c r="K40" s="351"/>
      <c r="L40" s="352">
        <f t="shared" si="20"/>
        <v>148.74099999999999</v>
      </c>
      <c r="M40" s="378">
        <f t="shared" si="21"/>
        <v>0.49096079762809186</v>
      </c>
      <c r="N40" s="379"/>
      <c r="O40" s="351">
        <v>221.767</v>
      </c>
      <c r="P40" s="352"/>
      <c r="Q40" s="351"/>
      <c r="R40" s="352">
        <f t="shared" si="22"/>
        <v>221.767</v>
      </c>
      <c r="S40" s="380">
        <f t="shared" si="23"/>
        <v>0.004338221535941342</v>
      </c>
      <c r="T40" s="350"/>
      <c r="U40" s="351">
        <v>148.74099999999999</v>
      </c>
      <c r="V40" s="352"/>
      <c r="W40" s="351"/>
      <c r="X40" s="352">
        <f t="shared" si="24"/>
        <v>148.74099999999999</v>
      </c>
      <c r="Y40" s="355">
        <f t="shared" si="25"/>
        <v>0.49096079762809186</v>
      </c>
    </row>
    <row r="41" spans="1:25" ht="19.5" customHeight="1">
      <c r="A41" s="349" t="s">
        <v>215</v>
      </c>
      <c r="B41" s="350">
        <v>0</v>
      </c>
      <c r="C41" s="351">
        <v>0</v>
      </c>
      <c r="D41" s="352">
        <v>0</v>
      </c>
      <c r="E41" s="369">
        <v>197.546</v>
      </c>
      <c r="F41" s="352">
        <f t="shared" si="18"/>
        <v>197.546</v>
      </c>
      <c r="G41" s="353">
        <f t="shared" si="19"/>
        <v>0.0038644086430310565</v>
      </c>
      <c r="H41" s="350"/>
      <c r="I41" s="351"/>
      <c r="J41" s="352">
        <v>59.936</v>
      </c>
      <c r="K41" s="351">
        <v>7.29</v>
      </c>
      <c r="L41" s="352">
        <f t="shared" si="20"/>
        <v>67.226</v>
      </c>
      <c r="M41" s="378">
        <f t="shared" si="21"/>
        <v>1.938535685597834</v>
      </c>
      <c r="N41" s="379"/>
      <c r="O41" s="351"/>
      <c r="P41" s="352"/>
      <c r="Q41" s="351">
        <v>197.546</v>
      </c>
      <c r="R41" s="352">
        <f t="shared" si="22"/>
        <v>197.546</v>
      </c>
      <c r="S41" s="380">
        <f t="shared" si="23"/>
        <v>0.0038644086430310565</v>
      </c>
      <c r="T41" s="350"/>
      <c r="U41" s="351"/>
      <c r="V41" s="352">
        <v>59.936</v>
      </c>
      <c r="W41" s="351">
        <v>7.29</v>
      </c>
      <c r="X41" s="352">
        <f t="shared" si="24"/>
        <v>67.226</v>
      </c>
      <c r="Y41" s="355">
        <f t="shared" si="25"/>
        <v>1.938535685597834</v>
      </c>
    </row>
    <row r="42" spans="1:25" ht="19.5" customHeight="1">
      <c r="A42" s="349" t="s">
        <v>224</v>
      </c>
      <c r="B42" s="350">
        <v>124.869</v>
      </c>
      <c r="C42" s="351">
        <v>69.828</v>
      </c>
      <c r="D42" s="352">
        <v>0</v>
      </c>
      <c r="E42" s="369">
        <v>0</v>
      </c>
      <c r="F42" s="352">
        <f t="shared" si="18"/>
        <v>194.697</v>
      </c>
      <c r="G42" s="353">
        <f t="shared" si="19"/>
        <v>0.003808676306137394</v>
      </c>
      <c r="H42" s="350">
        <v>157.39999999999998</v>
      </c>
      <c r="I42" s="351">
        <v>102.024</v>
      </c>
      <c r="J42" s="352"/>
      <c r="K42" s="351"/>
      <c r="L42" s="352">
        <f t="shared" si="20"/>
        <v>259.424</v>
      </c>
      <c r="M42" s="378">
        <f t="shared" si="21"/>
        <v>-0.24950274454175392</v>
      </c>
      <c r="N42" s="379">
        <v>124.869</v>
      </c>
      <c r="O42" s="351">
        <v>69.828</v>
      </c>
      <c r="P42" s="352"/>
      <c r="Q42" s="351"/>
      <c r="R42" s="352">
        <f t="shared" si="22"/>
        <v>194.697</v>
      </c>
      <c r="S42" s="380">
        <f t="shared" si="23"/>
        <v>0.003808676306137394</v>
      </c>
      <c r="T42" s="350">
        <v>157.39999999999998</v>
      </c>
      <c r="U42" s="351">
        <v>102.024</v>
      </c>
      <c r="V42" s="352"/>
      <c r="W42" s="351"/>
      <c r="X42" s="352">
        <f t="shared" si="24"/>
        <v>259.424</v>
      </c>
      <c r="Y42" s="355">
        <f t="shared" si="25"/>
        <v>-0.24950274454175392</v>
      </c>
    </row>
    <row r="43" spans="1:25" ht="19.5" customHeight="1">
      <c r="A43" s="349" t="s">
        <v>209</v>
      </c>
      <c r="B43" s="350">
        <v>0</v>
      </c>
      <c r="C43" s="351">
        <v>0</v>
      </c>
      <c r="D43" s="352">
        <v>41.823</v>
      </c>
      <c r="E43" s="369">
        <v>79.55699999999999</v>
      </c>
      <c r="F43" s="352">
        <f t="shared" si="10"/>
        <v>121.38</v>
      </c>
      <c r="G43" s="353">
        <f t="shared" si="11"/>
        <v>0.0023744440337496566</v>
      </c>
      <c r="H43" s="350">
        <v>0</v>
      </c>
      <c r="I43" s="351">
        <v>0</v>
      </c>
      <c r="J43" s="352">
        <v>97.68</v>
      </c>
      <c r="K43" s="351">
        <v>0.6</v>
      </c>
      <c r="L43" s="352">
        <f t="shared" si="12"/>
        <v>98.28</v>
      </c>
      <c r="M43" s="378">
        <f t="shared" si="13"/>
        <v>0.23504273504273487</v>
      </c>
      <c r="N43" s="379">
        <v>0</v>
      </c>
      <c r="O43" s="351">
        <v>0</v>
      </c>
      <c r="P43" s="352">
        <v>41.823</v>
      </c>
      <c r="Q43" s="351">
        <v>79.55699999999999</v>
      </c>
      <c r="R43" s="352">
        <f t="shared" si="14"/>
        <v>121.38</v>
      </c>
      <c r="S43" s="380">
        <f t="shared" si="15"/>
        <v>0.0023744440337496566</v>
      </c>
      <c r="T43" s="350">
        <v>0</v>
      </c>
      <c r="U43" s="351">
        <v>0</v>
      </c>
      <c r="V43" s="352">
        <v>97.68</v>
      </c>
      <c r="W43" s="351">
        <v>0.6</v>
      </c>
      <c r="X43" s="352">
        <f t="shared" si="16"/>
        <v>98.28</v>
      </c>
      <c r="Y43" s="355">
        <f t="shared" si="17"/>
        <v>0.23504273504273487</v>
      </c>
    </row>
    <row r="44" spans="1:25" ht="19.5" customHeight="1">
      <c r="A44" s="349" t="s">
        <v>177</v>
      </c>
      <c r="B44" s="350">
        <v>64.292</v>
      </c>
      <c r="C44" s="351">
        <v>47.121</v>
      </c>
      <c r="D44" s="352">
        <v>0</v>
      </c>
      <c r="E44" s="369">
        <v>0</v>
      </c>
      <c r="F44" s="352">
        <f t="shared" si="10"/>
        <v>111.41300000000001</v>
      </c>
      <c r="G44" s="353">
        <f t="shared" si="11"/>
        <v>0.0021794688839359903</v>
      </c>
      <c r="H44" s="350"/>
      <c r="I44" s="351"/>
      <c r="J44" s="352"/>
      <c r="K44" s="351"/>
      <c r="L44" s="352">
        <f t="shared" si="12"/>
        <v>0</v>
      </c>
      <c r="M44" s="378" t="str">
        <f t="shared" si="13"/>
        <v>         /0</v>
      </c>
      <c r="N44" s="379">
        <v>64.292</v>
      </c>
      <c r="O44" s="351">
        <v>47.121</v>
      </c>
      <c r="P44" s="352"/>
      <c r="Q44" s="351"/>
      <c r="R44" s="352">
        <f t="shared" si="14"/>
        <v>111.41300000000001</v>
      </c>
      <c r="S44" s="380">
        <f t="shared" si="15"/>
        <v>0.0021794688839359903</v>
      </c>
      <c r="T44" s="350"/>
      <c r="U44" s="351"/>
      <c r="V44" s="352"/>
      <c r="W44" s="351"/>
      <c r="X44" s="352">
        <f t="shared" si="16"/>
        <v>0</v>
      </c>
      <c r="Y44" s="355" t="str">
        <f t="shared" si="17"/>
        <v>         /0</v>
      </c>
    </row>
    <row r="45" spans="1:25" ht="19.5" customHeight="1">
      <c r="A45" s="349" t="s">
        <v>216</v>
      </c>
      <c r="B45" s="350">
        <v>0</v>
      </c>
      <c r="C45" s="351">
        <v>76.29299999999999</v>
      </c>
      <c r="D45" s="352">
        <v>0</v>
      </c>
      <c r="E45" s="369">
        <v>0</v>
      </c>
      <c r="F45" s="352">
        <f t="shared" si="10"/>
        <v>76.29299999999999</v>
      </c>
      <c r="G45" s="353">
        <f t="shared" si="11"/>
        <v>0.0014924489921474917</v>
      </c>
      <c r="H45" s="350">
        <v>27.507</v>
      </c>
      <c r="I45" s="351">
        <v>105.822</v>
      </c>
      <c r="J45" s="352"/>
      <c r="K45" s="351"/>
      <c r="L45" s="352">
        <f t="shared" si="12"/>
        <v>133.329</v>
      </c>
      <c r="M45" s="378">
        <f t="shared" si="13"/>
        <v>-0.4277839029768469</v>
      </c>
      <c r="N45" s="379"/>
      <c r="O45" s="351">
        <v>76.29299999999999</v>
      </c>
      <c r="P45" s="352"/>
      <c r="Q45" s="351"/>
      <c r="R45" s="352">
        <f t="shared" si="14"/>
        <v>76.29299999999999</v>
      </c>
      <c r="S45" s="380">
        <f t="shared" si="15"/>
        <v>0.0014924489921474917</v>
      </c>
      <c r="T45" s="350">
        <v>27.507</v>
      </c>
      <c r="U45" s="351">
        <v>105.822</v>
      </c>
      <c r="V45" s="352"/>
      <c r="W45" s="351"/>
      <c r="X45" s="352">
        <f t="shared" si="16"/>
        <v>133.329</v>
      </c>
      <c r="Y45" s="355">
        <f t="shared" si="17"/>
        <v>-0.4277839029768469</v>
      </c>
    </row>
    <row r="46" spans="1:25" ht="19.5" customHeight="1">
      <c r="A46" s="349" t="s">
        <v>201</v>
      </c>
      <c r="B46" s="350">
        <v>23.478</v>
      </c>
      <c r="C46" s="351">
        <v>51.527</v>
      </c>
      <c r="D46" s="352">
        <v>0</v>
      </c>
      <c r="E46" s="369">
        <v>0</v>
      </c>
      <c r="F46" s="352">
        <f t="shared" si="10"/>
        <v>75.005</v>
      </c>
      <c r="G46" s="353">
        <f t="shared" si="11"/>
        <v>0.0014672530462299636</v>
      </c>
      <c r="H46" s="350">
        <v>57.926</v>
      </c>
      <c r="I46" s="351">
        <v>30.935000000000002</v>
      </c>
      <c r="J46" s="352"/>
      <c r="K46" s="351"/>
      <c r="L46" s="352">
        <f t="shared" si="12"/>
        <v>88.861</v>
      </c>
      <c r="M46" s="378">
        <f t="shared" si="13"/>
        <v>-0.1559289226994971</v>
      </c>
      <c r="N46" s="379">
        <v>23.478</v>
      </c>
      <c r="O46" s="351">
        <v>51.527</v>
      </c>
      <c r="P46" s="352"/>
      <c r="Q46" s="351"/>
      <c r="R46" s="352">
        <f t="shared" si="14"/>
        <v>75.005</v>
      </c>
      <c r="S46" s="380">
        <f t="shared" si="15"/>
        <v>0.0014672530462299636</v>
      </c>
      <c r="T46" s="350">
        <v>57.926</v>
      </c>
      <c r="U46" s="351">
        <v>30.935000000000002</v>
      </c>
      <c r="V46" s="352"/>
      <c r="W46" s="351"/>
      <c r="X46" s="352">
        <f t="shared" si="16"/>
        <v>88.861</v>
      </c>
      <c r="Y46" s="355">
        <f t="shared" si="17"/>
        <v>-0.1559289226994971</v>
      </c>
    </row>
    <row r="47" spans="1:25" ht="19.5" customHeight="1">
      <c r="A47" s="349" t="s">
        <v>219</v>
      </c>
      <c r="B47" s="350">
        <v>0</v>
      </c>
      <c r="C47" s="351">
        <v>60.974000000000004</v>
      </c>
      <c r="D47" s="352">
        <v>0</v>
      </c>
      <c r="E47" s="369">
        <v>0</v>
      </c>
      <c r="F47" s="352">
        <f t="shared" si="10"/>
        <v>60.974000000000004</v>
      </c>
      <c r="G47" s="353">
        <f t="shared" si="11"/>
        <v>0.001192777644701364</v>
      </c>
      <c r="H47" s="350"/>
      <c r="I47" s="351">
        <v>115.76700000000001</v>
      </c>
      <c r="J47" s="352"/>
      <c r="K47" s="351"/>
      <c r="L47" s="352">
        <f t="shared" si="12"/>
        <v>115.76700000000001</v>
      </c>
      <c r="M47" s="378">
        <f t="shared" si="13"/>
        <v>-0.47330413675745253</v>
      </c>
      <c r="N47" s="379"/>
      <c r="O47" s="351">
        <v>60.974000000000004</v>
      </c>
      <c r="P47" s="352"/>
      <c r="Q47" s="351"/>
      <c r="R47" s="352">
        <f t="shared" si="14"/>
        <v>60.974000000000004</v>
      </c>
      <c r="S47" s="380">
        <f t="shared" si="15"/>
        <v>0.001192777644701364</v>
      </c>
      <c r="T47" s="350"/>
      <c r="U47" s="351">
        <v>115.76700000000001</v>
      </c>
      <c r="V47" s="352"/>
      <c r="W47" s="351"/>
      <c r="X47" s="352">
        <f t="shared" si="16"/>
        <v>115.76700000000001</v>
      </c>
      <c r="Y47" s="355">
        <f t="shared" si="17"/>
        <v>-0.47330413675745253</v>
      </c>
    </row>
    <row r="48" spans="1:25" ht="19.5" customHeight="1">
      <c r="A48" s="349" t="s">
        <v>184</v>
      </c>
      <c r="B48" s="350">
        <v>32.919</v>
      </c>
      <c r="C48" s="351">
        <v>19.906</v>
      </c>
      <c r="D48" s="352">
        <v>0</v>
      </c>
      <c r="E48" s="369">
        <v>0</v>
      </c>
      <c r="F48" s="352">
        <f>SUM(B48:E48)</f>
        <v>52.824999999999996</v>
      </c>
      <c r="G48" s="353">
        <f>F48/$F$9</f>
        <v>0.0010333663378054507</v>
      </c>
      <c r="H48" s="350">
        <v>62.510999999999996</v>
      </c>
      <c r="I48" s="351">
        <v>48.64</v>
      </c>
      <c r="J48" s="352"/>
      <c r="K48" s="351"/>
      <c r="L48" s="352">
        <f>SUM(H48:K48)</f>
        <v>111.151</v>
      </c>
      <c r="M48" s="378">
        <f>IF(ISERROR(F48/L48-1),"         /0",(F48/L48-1))</f>
        <v>-0.5247456163237398</v>
      </c>
      <c r="N48" s="379">
        <v>32.919</v>
      </c>
      <c r="O48" s="351">
        <v>19.906</v>
      </c>
      <c r="P48" s="352"/>
      <c r="Q48" s="351"/>
      <c r="R48" s="352">
        <f>SUM(N48:Q48)</f>
        <v>52.824999999999996</v>
      </c>
      <c r="S48" s="380">
        <f>R48/$R$9</f>
        <v>0.0010333663378054507</v>
      </c>
      <c r="T48" s="350">
        <v>62.510999999999996</v>
      </c>
      <c r="U48" s="351">
        <v>48.64</v>
      </c>
      <c r="V48" s="352"/>
      <c r="W48" s="351"/>
      <c r="X48" s="352">
        <f>SUM(T48:W48)</f>
        <v>111.151</v>
      </c>
      <c r="Y48" s="355">
        <f>IF(ISERROR(R48/X48-1),"         /0",IF(R48/X48&gt;5,"  *  ",(R48/X48-1)))</f>
        <v>-0.5247456163237398</v>
      </c>
    </row>
    <row r="49" spans="1:25" ht="19.5" customHeight="1" thickBot="1">
      <c r="A49" s="356" t="s">
        <v>174</v>
      </c>
      <c r="B49" s="357">
        <v>36.82599999999999</v>
      </c>
      <c r="C49" s="358">
        <v>15.982999999999999</v>
      </c>
      <c r="D49" s="359">
        <v>31.335</v>
      </c>
      <c r="E49" s="372">
        <v>19.061</v>
      </c>
      <c r="F49" s="359">
        <f>SUM(B49:E49)</f>
        <v>103.20499999999998</v>
      </c>
      <c r="G49" s="360">
        <f>F49/$F$9</f>
        <v>0.0020189034149211836</v>
      </c>
      <c r="H49" s="357">
        <v>278.318</v>
      </c>
      <c r="I49" s="358">
        <v>217.96200000000002</v>
      </c>
      <c r="J49" s="359">
        <v>67.578</v>
      </c>
      <c r="K49" s="358">
        <v>3.172</v>
      </c>
      <c r="L49" s="359">
        <f>SUM(H49:K49)</f>
        <v>567.03</v>
      </c>
      <c r="M49" s="381">
        <f>IF(ISERROR(F49/L49-1),"         /0",(F49/L49-1))</f>
        <v>-0.8179902297938381</v>
      </c>
      <c r="N49" s="382">
        <v>36.82599999999999</v>
      </c>
      <c r="O49" s="358">
        <v>15.982999999999999</v>
      </c>
      <c r="P49" s="359">
        <v>31.335</v>
      </c>
      <c r="Q49" s="358">
        <v>19.061</v>
      </c>
      <c r="R49" s="359">
        <f>SUM(N49:Q49)</f>
        <v>103.20499999999998</v>
      </c>
      <c r="S49" s="383">
        <f>R49/$R$9</f>
        <v>0.0020189034149211836</v>
      </c>
      <c r="T49" s="357">
        <v>278.318</v>
      </c>
      <c r="U49" s="358">
        <v>217.96200000000002</v>
      </c>
      <c r="V49" s="359">
        <v>67.578</v>
      </c>
      <c r="W49" s="358">
        <v>3.172</v>
      </c>
      <c r="X49" s="359">
        <f>SUM(T49:W49)</f>
        <v>567.03</v>
      </c>
      <c r="Y49" s="362">
        <f>IF(ISERROR(R49/X49-1),"         /0",IF(R49/X49&gt;5,"  *  ",(R49/X49-1)))</f>
        <v>-0.8179902297938381</v>
      </c>
    </row>
    <row r="50" spans="1:25" s="145" customFormat="1" ht="19.5" customHeight="1">
      <c r="A50" s="152" t="s">
        <v>54</v>
      </c>
      <c r="B50" s="149">
        <f>SUM(B51:B60)</f>
        <v>2200.9579999999996</v>
      </c>
      <c r="C50" s="148">
        <f>SUM(C51:C60)</f>
        <v>2325.6530000000002</v>
      </c>
      <c r="D50" s="147">
        <f>SUM(D51:D60)</f>
        <v>477.315</v>
      </c>
      <c r="E50" s="148">
        <f>SUM(E51:E60)</f>
        <v>258.997</v>
      </c>
      <c r="F50" s="147">
        <f>SUM(B50:E50)</f>
        <v>5262.923</v>
      </c>
      <c r="G50" s="150">
        <f>F50/$F$9</f>
        <v>0.10295366713984053</v>
      </c>
      <c r="H50" s="149">
        <f>SUM(H51:H60)</f>
        <v>1431.845</v>
      </c>
      <c r="I50" s="148">
        <f>SUM(I51:I60)</f>
        <v>1579.186</v>
      </c>
      <c r="J50" s="147">
        <f>SUM(J51:J60)</f>
        <v>0</v>
      </c>
      <c r="K50" s="148">
        <f>SUM(K51:K60)</f>
        <v>0</v>
      </c>
      <c r="L50" s="147">
        <f>SUM(H50:K50)</f>
        <v>3011.031</v>
      </c>
      <c r="M50" s="267">
        <f>IF(ISERROR(F50/L50-1),"         /0",(F50/L50-1))</f>
        <v>0.7478807092985758</v>
      </c>
      <c r="N50" s="270">
        <f>SUM(N51:N60)</f>
        <v>2200.9579999999996</v>
      </c>
      <c r="O50" s="148">
        <f>SUM(O51:O60)</f>
        <v>2325.6530000000002</v>
      </c>
      <c r="P50" s="147">
        <f>SUM(P51:P60)</f>
        <v>477.315</v>
      </c>
      <c r="Q50" s="148">
        <f>SUM(Q51:Q60)</f>
        <v>258.997</v>
      </c>
      <c r="R50" s="147">
        <f>SUM(N50:Q50)</f>
        <v>5262.923</v>
      </c>
      <c r="S50" s="283">
        <f>R50/$R$9</f>
        <v>0.10295366713984053</v>
      </c>
      <c r="T50" s="149">
        <f>SUM(T51:T60)</f>
        <v>1431.845</v>
      </c>
      <c r="U50" s="148">
        <f>SUM(U51:U60)</f>
        <v>1579.186</v>
      </c>
      <c r="V50" s="147">
        <f>SUM(V51:V60)</f>
        <v>0</v>
      </c>
      <c r="W50" s="148">
        <f>SUM(W51:W60)</f>
        <v>0</v>
      </c>
      <c r="X50" s="147">
        <f>SUM(T50:W50)</f>
        <v>3011.031</v>
      </c>
      <c r="Y50" s="146">
        <f>IF(ISERROR(R50/X50-1),"         /0",IF(R50/X50&gt;5,"  *  ",(R50/X50-1)))</f>
        <v>0.7478807092985758</v>
      </c>
    </row>
    <row r="51" spans="1:25" ht="19.5" customHeight="1">
      <c r="A51" s="342" t="s">
        <v>159</v>
      </c>
      <c r="B51" s="343">
        <v>509.814</v>
      </c>
      <c r="C51" s="344">
        <v>923.95</v>
      </c>
      <c r="D51" s="345">
        <v>0</v>
      </c>
      <c r="E51" s="344">
        <v>0</v>
      </c>
      <c r="F51" s="345">
        <f>SUM(B51:E51)</f>
        <v>1433.7640000000001</v>
      </c>
      <c r="G51" s="346">
        <f>F51/$F$9</f>
        <v>0.028047391461567334</v>
      </c>
      <c r="H51" s="343">
        <v>357.577</v>
      </c>
      <c r="I51" s="344">
        <v>578.972</v>
      </c>
      <c r="J51" s="345">
        <v>0</v>
      </c>
      <c r="K51" s="344">
        <v>0</v>
      </c>
      <c r="L51" s="345">
        <f>SUM(H51:K51)</f>
        <v>936.549</v>
      </c>
      <c r="M51" s="375">
        <f>IF(ISERROR(F51/L51-1),"         /0",(F51/L51-1))</f>
        <v>0.530901212856989</v>
      </c>
      <c r="N51" s="376">
        <v>509.814</v>
      </c>
      <c r="O51" s="344">
        <v>923.95</v>
      </c>
      <c r="P51" s="345">
        <v>0</v>
      </c>
      <c r="Q51" s="344"/>
      <c r="R51" s="345">
        <f>SUM(N51:Q51)</f>
        <v>1433.7640000000001</v>
      </c>
      <c r="S51" s="377">
        <f>R51/$R$9</f>
        <v>0.028047391461567334</v>
      </c>
      <c r="T51" s="343">
        <v>357.577</v>
      </c>
      <c r="U51" s="344">
        <v>578.972</v>
      </c>
      <c r="V51" s="345">
        <v>0</v>
      </c>
      <c r="W51" s="344">
        <v>0</v>
      </c>
      <c r="X51" s="345">
        <f>SUM(T51:W51)</f>
        <v>936.549</v>
      </c>
      <c r="Y51" s="348">
        <f>IF(ISERROR(R51/X51-1),"         /0",IF(R51/X51&gt;5,"  *  ",(R51/X51-1)))</f>
        <v>0.530901212856989</v>
      </c>
    </row>
    <row r="52" spans="1:25" ht="19.5" customHeight="1">
      <c r="A52" s="349" t="s">
        <v>218</v>
      </c>
      <c r="B52" s="350">
        <v>701.5010000000001</v>
      </c>
      <c r="C52" s="351">
        <v>285.474</v>
      </c>
      <c r="D52" s="352">
        <v>85.94</v>
      </c>
      <c r="E52" s="351">
        <v>22.25</v>
      </c>
      <c r="F52" s="352">
        <f>SUM(B52:E52)</f>
        <v>1095.1650000000002</v>
      </c>
      <c r="G52" s="353">
        <f>F52/$F$9</f>
        <v>0.021423694185380156</v>
      </c>
      <c r="H52" s="350"/>
      <c r="I52" s="351"/>
      <c r="J52" s="352"/>
      <c r="K52" s="351"/>
      <c r="L52" s="352">
        <f>SUM(H52:K52)</f>
        <v>0</v>
      </c>
      <c r="M52" s="378" t="str">
        <f>IF(ISERROR(F52/L52-1),"         /0",(F52/L52-1))</f>
        <v>         /0</v>
      </c>
      <c r="N52" s="379">
        <v>701.5010000000001</v>
      </c>
      <c r="O52" s="351">
        <v>285.474</v>
      </c>
      <c r="P52" s="352">
        <v>85.94</v>
      </c>
      <c r="Q52" s="351">
        <v>22.25</v>
      </c>
      <c r="R52" s="352">
        <f>SUM(N52:Q52)</f>
        <v>1095.1650000000002</v>
      </c>
      <c r="S52" s="380">
        <f>R52/$R$9</f>
        <v>0.021423694185380156</v>
      </c>
      <c r="T52" s="350"/>
      <c r="U52" s="351"/>
      <c r="V52" s="352"/>
      <c r="W52" s="351"/>
      <c r="X52" s="352">
        <f>SUM(T52:W52)</f>
        <v>0</v>
      </c>
      <c r="Y52" s="355" t="str">
        <f>IF(ISERROR(R52/X52-1),"         /0",IF(R52/X52&gt;5,"  *  ",(R52/X52-1)))</f>
        <v>         /0</v>
      </c>
    </row>
    <row r="53" spans="1:25" ht="19.5" customHeight="1">
      <c r="A53" s="349" t="s">
        <v>221</v>
      </c>
      <c r="B53" s="350">
        <v>594.356</v>
      </c>
      <c r="C53" s="351">
        <v>94.819</v>
      </c>
      <c r="D53" s="352">
        <v>0</v>
      </c>
      <c r="E53" s="351">
        <v>0</v>
      </c>
      <c r="F53" s="352">
        <f>SUM(B53:E53)</f>
        <v>689.175</v>
      </c>
      <c r="G53" s="353">
        <f>F53/$F$9</f>
        <v>0.013481689462509635</v>
      </c>
      <c r="H53" s="350">
        <v>530.227</v>
      </c>
      <c r="I53" s="351">
        <v>68.802</v>
      </c>
      <c r="J53" s="352"/>
      <c r="K53" s="351"/>
      <c r="L53" s="352">
        <f>SUM(H53:K53)</f>
        <v>599.029</v>
      </c>
      <c r="M53" s="378">
        <f>IF(ISERROR(F53/L53-1),"         /0",(F53/L53-1))</f>
        <v>0.15048687125331162</v>
      </c>
      <c r="N53" s="379">
        <v>594.356</v>
      </c>
      <c r="O53" s="351">
        <v>94.819</v>
      </c>
      <c r="P53" s="352"/>
      <c r="Q53" s="351"/>
      <c r="R53" s="352">
        <f>SUM(N53:Q53)</f>
        <v>689.175</v>
      </c>
      <c r="S53" s="380">
        <f>R53/$R$9</f>
        <v>0.013481689462509635</v>
      </c>
      <c r="T53" s="350">
        <v>530.227</v>
      </c>
      <c r="U53" s="351">
        <v>68.802</v>
      </c>
      <c r="V53" s="352"/>
      <c r="W53" s="351"/>
      <c r="X53" s="352">
        <f>SUM(T53:W53)</f>
        <v>599.029</v>
      </c>
      <c r="Y53" s="355">
        <f>IF(ISERROR(R53/X53-1),"         /0",IF(R53/X53&gt;5,"  *  ",(R53/X53-1)))</f>
        <v>0.15048687125331162</v>
      </c>
    </row>
    <row r="54" spans="1:25" ht="19.5" customHeight="1">
      <c r="A54" s="349" t="s">
        <v>223</v>
      </c>
      <c r="B54" s="350">
        <v>0</v>
      </c>
      <c r="C54" s="351">
        <v>0</v>
      </c>
      <c r="D54" s="352">
        <v>391.375</v>
      </c>
      <c r="E54" s="351">
        <v>236.747</v>
      </c>
      <c r="F54" s="352">
        <f>SUM(B54:E54)</f>
        <v>628.1220000000001</v>
      </c>
      <c r="G54" s="353">
        <f>F54/$F$9</f>
        <v>0.012287366414293146</v>
      </c>
      <c r="H54" s="350"/>
      <c r="I54" s="351"/>
      <c r="J54" s="352"/>
      <c r="K54" s="351"/>
      <c r="L54" s="352">
        <f>SUM(H54:K54)</f>
        <v>0</v>
      </c>
      <c r="M54" s="378" t="str">
        <f>IF(ISERROR(F54/L54-1),"         /0",(F54/L54-1))</f>
        <v>         /0</v>
      </c>
      <c r="N54" s="379"/>
      <c r="O54" s="351"/>
      <c r="P54" s="352">
        <v>391.375</v>
      </c>
      <c r="Q54" s="351">
        <v>236.747</v>
      </c>
      <c r="R54" s="352">
        <f>SUM(N54:Q54)</f>
        <v>628.1220000000001</v>
      </c>
      <c r="S54" s="380">
        <f>R54/$R$9</f>
        <v>0.012287366414293146</v>
      </c>
      <c r="T54" s="350"/>
      <c r="U54" s="351"/>
      <c r="V54" s="352"/>
      <c r="W54" s="351"/>
      <c r="X54" s="352">
        <f>SUM(T54:W54)</f>
        <v>0</v>
      </c>
      <c r="Y54" s="355" t="str">
        <f>IF(ISERROR(R54/X54-1),"         /0",IF(R54/X54&gt;5,"  *  ",(R54/X54-1)))</f>
        <v>         /0</v>
      </c>
    </row>
    <row r="55" spans="1:25" ht="19.5" customHeight="1">
      <c r="A55" s="349" t="s">
        <v>188</v>
      </c>
      <c r="B55" s="350">
        <v>171.70199999999997</v>
      </c>
      <c r="C55" s="351">
        <v>299.652</v>
      </c>
      <c r="D55" s="352">
        <v>0</v>
      </c>
      <c r="E55" s="351">
        <v>0</v>
      </c>
      <c r="F55" s="352">
        <f>SUM(B55:E55)</f>
        <v>471.3539999999999</v>
      </c>
      <c r="G55" s="353">
        <f>F55/$F$9</f>
        <v>0.00922065985404544</v>
      </c>
      <c r="H55" s="350">
        <v>185.801</v>
      </c>
      <c r="I55" s="351">
        <v>342.9</v>
      </c>
      <c r="J55" s="352"/>
      <c r="K55" s="351"/>
      <c r="L55" s="352">
        <f>SUM(H55:K55)</f>
        <v>528.701</v>
      </c>
      <c r="M55" s="378">
        <f>IF(ISERROR(F55/L55-1),"         /0",(F55/L55-1))</f>
        <v>-0.10846773507142993</v>
      </c>
      <c r="N55" s="379">
        <v>171.70199999999997</v>
      </c>
      <c r="O55" s="351">
        <v>299.652</v>
      </c>
      <c r="P55" s="352"/>
      <c r="Q55" s="351"/>
      <c r="R55" s="352">
        <f>SUM(N55:Q55)</f>
        <v>471.3539999999999</v>
      </c>
      <c r="S55" s="380">
        <f>R55/$R$9</f>
        <v>0.00922065985404544</v>
      </c>
      <c r="T55" s="350">
        <v>185.801</v>
      </c>
      <c r="U55" s="351">
        <v>342.9</v>
      </c>
      <c r="V55" s="352"/>
      <c r="W55" s="351"/>
      <c r="X55" s="352">
        <f>SUM(T55:W55)</f>
        <v>528.701</v>
      </c>
      <c r="Y55" s="355">
        <f>IF(ISERROR(R55/X55-1),"         /0",IF(R55/X55&gt;5,"  *  ",(R55/X55-1)))</f>
        <v>-0.10846773507142993</v>
      </c>
    </row>
    <row r="56" spans="1:25" ht="19.5" customHeight="1">
      <c r="A56" s="349" t="s">
        <v>199</v>
      </c>
      <c r="B56" s="350">
        <v>50.276</v>
      </c>
      <c r="C56" s="351">
        <v>253.435</v>
      </c>
      <c r="D56" s="352">
        <v>0</v>
      </c>
      <c r="E56" s="351">
        <v>0</v>
      </c>
      <c r="F56" s="352">
        <f>SUM(B56:E56)</f>
        <v>303.711</v>
      </c>
      <c r="G56" s="353">
        <f>F56/$F$9</f>
        <v>0.005941215784595008</v>
      </c>
      <c r="H56" s="350">
        <v>95.653</v>
      </c>
      <c r="I56" s="351">
        <v>208.034</v>
      </c>
      <c r="J56" s="352"/>
      <c r="K56" s="351"/>
      <c r="L56" s="352">
        <f>SUM(H56:K56)</f>
        <v>303.687</v>
      </c>
      <c r="M56" s="378">
        <f>IF(ISERROR(F56/L56-1),"         /0",(F56/L56-1))</f>
        <v>7.90287368244158E-05</v>
      </c>
      <c r="N56" s="379">
        <v>50.276</v>
      </c>
      <c r="O56" s="351">
        <v>253.435</v>
      </c>
      <c r="P56" s="352"/>
      <c r="Q56" s="351"/>
      <c r="R56" s="352">
        <f>SUM(N56:Q56)</f>
        <v>303.711</v>
      </c>
      <c r="S56" s="380">
        <f>R56/$R$9</f>
        <v>0.005941215784595008</v>
      </c>
      <c r="T56" s="350">
        <v>95.653</v>
      </c>
      <c r="U56" s="351">
        <v>208.034</v>
      </c>
      <c r="V56" s="352"/>
      <c r="W56" s="351"/>
      <c r="X56" s="352">
        <f>SUM(T56:W56)</f>
        <v>303.687</v>
      </c>
      <c r="Y56" s="355">
        <f>IF(ISERROR(R56/X56-1),"         /0",IF(R56/X56&gt;5,"  *  ",(R56/X56-1)))</f>
        <v>7.90287368244158E-05</v>
      </c>
    </row>
    <row r="57" spans="1:25" ht="19.5" customHeight="1">
      <c r="A57" s="349" t="s">
        <v>196</v>
      </c>
      <c r="B57" s="350">
        <v>8.51</v>
      </c>
      <c r="C57" s="351">
        <v>226.951</v>
      </c>
      <c r="D57" s="352">
        <v>0</v>
      </c>
      <c r="E57" s="351">
        <v>0</v>
      </c>
      <c r="F57" s="352">
        <f>SUM(B57:E57)</f>
        <v>235.46099999999998</v>
      </c>
      <c r="G57" s="353">
        <f>F57/$F$9</f>
        <v>0.004606104519943383</v>
      </c>
      <c r="H57" s="350">
        <v>6.791</v>
      </c>
      <c r="I57" s="351">
        <v>195.895</v>
      </c>
      <c r="J57" s="352"/>
      <c r="K57" s="351"/>
      <c r="L57" s="352">
        <f>SUM(H57:K57)</f>
        <v>202.686</v>
      </c>
      <c r="M57" s="378">
        <f>IF(ISERROR(F57/L57-1),"         /0",(F57/L57-1))</f>
        <v>0.16170332435392654</v>
      </c>
      <c r="N57" s="379">
        <v>8.51</v>
      </c>
      <c r="O57" s="351">
        <v>226.951</v>
      </c>
      <c r="P57" s="352"/>
      <c r="Q57" s="351"/>
      <c r="R57" s="352">
        <f>SUM(N57:Q57)</f>
        <v>235.46099999999998</v>
      </c>
      <c r="S57" s="380">
        <f>R57/$R$9</f>
        <v>0.004606104519943383</v>
      </c>
      <c r="T57" s="350">
        <v>6.791</v>
      </c>
      <c r="U57" s="351">
        <v>195.895</v>
      </c>
      <c r="V57" s="352"/>
      <c r="W57" s="351"/>
      <c r="X57" s="352">
        <f>SUM(T57:W57)</f>
        <v>202.686</v>
      </c>
      <c r="Y57" s="355">
        <f>IF(ISERROR(R57/X57-1),"         /0",IF(R57/X57&gt;5,"  *  ",(R57/X57-1)))</f>
        <v>0.16170332435392654</v>
      </c>
    </row>
    <row r="58" spans="1:25" ht="19.5" customHeight="1">
      <c r="A58" s="349" t="s">
        <v>202</v>
      </c>
      <c r="B58" s="350">
        <v>111.691</v>
      </c>
      <c r="C58" s="351">
        <v>111.03200000000001</v>
      </c>
      <c r="D58" s="352">
        <v>0</v>
      </c>
      <c r="E58" s="351">
        <v>0</v>
      </c>
      <c r="F58" s="352">
        <f>SUM(B58:E58)</f>
        <v>222.723</v>
      </c>
      <c r="G58" s="353">
        <f>F58/$F$9</f>
        <v>0.004356922874681371</v>
      </c>
      <c r="H58" s="350">
        <v>130.13000000000002</v>
      </c>
      <c r="I58" s="351">
        <v>113.312</v>
      </c>
      <c r="J58" s="352"/>
      <c r="K58" s="351"/>
      <c r="L58" s="352">
        <f>SUM(H58:K58)</f>
        <v>243.442</v>
      </c>
      <c r="M58" s="378">
        <f>IF(ISERROR(F58/L58-1),"         /0",(F58/L58-1))</f>
        <v>-0.08510856795458466</v>
      </c>
      <c r="N58" s="379">
        <v>111.691</v>
      </c>
      <c r="O58" s="351">
        <v>111.03200000000001</v>
      </c>
      <c r="P58" s="352"/>
      <c r="Q58" s="351"/>
      <c r="R58" s="352">
        <f>SUM(N58:Q58)</f>
        <v>222.723</v>
      </c>
      <c r="S58" s="380">
        <f>R58/$R$9</f>
        <v>0.004356922874681371</v>
      </c>
      <c r="T58" s="350">
        <v>130.13000000000002</v>
      </c>
      <c r="U58" s="351">
        <v>113.312</v>
      </c>
      <c r="V58" s="352"/>
      <c r="W58" s="351"/>
      <c r="X58" s="352">
        <f>SUM(T58:W58)</f>
        <v>243.442</v>
      </c>
      <c r="Y58" s="355">
        <f>IF(ISERROR(R58/X58-1),"         /0",IF(R58/X58&gt;5,"  *  ",(R58/X58-1)))</f>
        <v>-0.08510856795458466</v>
      </c>
    </row>
    <row r="59" spans="1:25" ht="19.5" customHeight="1">
      <c r="A59" s="349" t="s">
        <v>194</v>
      </c>
      <c r="B59" s="350">
        <v>43.6</v>
      </c>
      <c r="C59" s="351">
        <v>130.174</v>
      </c>
      <c r="D59" s="352">
        <v>0</v>
      </c>
      <c r="E59" s="351">
        <v>0</v>
      </c>
      <c r="F59" s="352">
        <f>SUM(B59:E59)</f>
        <v>173.774</v>
      </c>
      <c r="G59" s="353">
        <f>F59/$F$9</f>
        <v>0.003399379119466245</v>
      </c>
      <c r="H59" s="350"/>
      <c r="I59" s="351"/>
      <c r="J59" s="352"/>
      <c r="K59" s="351"/>
      <c r="L59" s="352">
        <f>SUM(H59:K59)</f>
        <v>0</v>
      </c>
      <c r="M59" s="378" t="str">
        <f>IF(ISERROR(F59/L59-1),"         /0",(F59/L59-1))</f>
        <v>         /0</v>
      </c>
      <c r="N59" s="379">
        <v>43.6</v>
      </c>
      <c r="O59" s="351">
        <v>130.174</v>
      </c>
      <c r="P59" s="352"/>
      <c r="Q59" s="351"/>
      <c r="R59" s="352">
        <f>SUM(N59:Q59)</f>
        <v>173.774</v>
      </c>
      <c r="S59" s="380">
        <f>R59/$R$9</f>
        <v>0.003399379119466245</v>
      </c>
      <c r="T59" s="350"/>
      <c r="U59" s="351"/>
      <c r="V59" s="352"/>
      <c r="W59" s="351"/>
      <c r="X59" s="352">
        <f>SUM(T59:W59)</f>
        <v>0</v>
      </c>
      <c r="Y59" s="355" t="str">
        <f>IF(ISERROR(R59/X59-1),"         /0",IF(R59/X59&gt;5,"  *  ",(R59/X59-1)))</f>
        <v>         /0</v>
      </c>
    </row>
    <row r="60" spans="1:25" ht="19.5" customHeight="1" thickBot="1">
      <c r="A60" s="349" t="s">
        <v>174</v>
      </c>
      <c r="B60" s="350">
        <v>9.508</v>
      </c>
      <c r="C60" s="351">
        <v>0.166</v>
      </c>
      <c r="D60" s="352">
        <v>0</v>
      </c>
      <c r="E60" s="351">
        <v>0</v>
      </c>
      <c r="F60" s="352">
        <f>SUM(B60:E60)</f>
        <v>9.674</v>
      </c>
      <c r="G60" s="353">
        <f>F60/$F$9</f>
        <v>0.000189243463358825</v>
      </c>
      <c r="H60" s="350">
        <v>125.666</v>
      </c>
      <c r="I60" s="351">
        <v>71.271</v>
      </c>
      <c r="J60" s="352"/>
      <c r="K60" s="351"/>
      <c r="L60" s="352">
        <f>SUM(H60:K60)</f>
        <v>196.937</v>
      </c>
      <c r="M60" s="378">
        <f>IF(ISERROR(F60/L60-1),"         /0",(F60/L60-1))</f>
        <v>-0.9508776918506934</v>
      </c>
      <c r="N60" s="379">
        <v>9.508</v>
      </c>
      <c r="O60" s="351">
        <v>0.166</v>
      </c>
      <c r="P60" s="352"/>
      <c r="Q60" s="351"/>
      <c r="R60" s="352">
        <f>SUM(N60:Q60)</f>
        <v>9.674</v>
      </c>
      <c r="S60" s="380">
        <f>R60/$R$9</f>
        <v>0.000189243463358825</v>
      </c>
      <c r="T60" s="350">
        <v>125.666</v>
      </c>
      <c r="U60" s="351">
        <v>71.271</v>
      </c>
      <c r="V60" s="352"/>
      <c r="W60" s="351"/>
      <c r="X60" s="352">
        <f>SUM(T60:W60)</f>
        <v>196.937</v>
      </c>
      <c r="Y60" s="355">
        <f>IF(ISERROR(R60/X60-1),"         /0",IF(R60/X60&gt;5,"  *  ",(R60/X60-1)))</f>
        <v>-0.9508776918506934</v>
      </c>
    </row>
    <row r="61" spans="1:25" s="145" customFormat="1" ht="19.5" customHeight="1">
      <c r="A61" s="152" t="s">
        <v>53</v>
      </c>
      <c r="B61" s="149">
        <f>SUM(B62:B76)</f>
        <v>2136.402</v>
      </c>
      <c r="C61" s="148">
        <f>SUM(C62:C76)</f>
        <v>1326.367</v>
      </c>
      <c r="D61" s="147">
        <f>SUM(D62:D76)</f>
        <v>189.846</v>
      </c>
      <c r="E61" s="148">
        <f>SUM(E62:E76)</f>
        <v>56.558</v>
      </c>
      <c r="F61" s="147">
        <f>SUM(B61:E61)</f>
        <v>3709.1730000000002</v>
      </c>
      <c r="G61" s="150">
        <f>F61/$F$9</f>
        <v>0.07255910116984113</v>
      </c>
      <c r="H61" s="149">
        <f>SUM(H62:H76)</f>
        <v>2542.0350000000008</v>
      </c>
      <c r="I61" s="148">
        <f>SUM(I62:I76)</f>
        <v>1658.905</v>
      </c>
      <c r="J61" s="147">
        <f>SUM(J62:J76)</f>
        <v>3.7159999999999997</v>
      </c>
      <c r="K61" s="148">
        <f>SUM(K62:K76)</f>
        <v>0</v>
      </c>
      <c r="L61" s="147">
        <f>SUM(H61:K61)</f>
        <v>4204.656000000001</v>
      </c>
      <c r="M61" s="267">
        <f aca="true" t="shared" si="26" ref="M61:M80">IF(ISERROR(F61/L61-1),"         /0",(F61/L61-1))</f>
        <v>-0.11784150712923969</v>
      </c>
      <c r="N61" s="270">
        <f>SUM(N62:N76)</f>
        <v>2136.402</v>
      </c>
      <c r="O61" s="148">
        <f>SUM(O62:O76)</f>
        <v>1326.367</v>
      </c>
      <c r="P61" s="147">
        <f>SUM(P62:P76)</f>
        <v>189.846</v>
      </c>
      <c r="Q61" s="148">
        <f>SUM(Q62:Q76)</f>
        <v>56.558</v>
      </c>
      <c r="R61" s="147">
        <f>SUM(N61:Q61)</f>
        <v>3709.1730000000002</v>
      </c>
      <c r="S61" s="283">
        <f>R61/$R$9</f>
        <v>0.07255910116984113</v>
      </c>
      <c r="T61" s="149">
        <f>SUM(T62:T76)</f>
        <v>2542.0350000000008</v>
      </c>
      <c r="U61" s="148">
        <f>SUM(U62:U76)</f>
        <v>1658.905</v>
      </c>
      <c r="V61" s="147">
        <f>SUM(V62:V76)</f>
        <v>3.7159999999999997</v>
      </c>
      <c r="W61" s="148">
        <f>SUM(W62:W76)</f>
        <v>0</v>
      </c>
      <c r="X61" s="147">
        <f>SUM(T61:W61)</f>
        <v>4204.656000000001</v>
      </c>
      <c r="Y61" s="146">
        <f>IF(ISERROR(R61/X61-1),"         /0",IF(R61/X61&gt;5,"  *  ",(R61/X61-1)))</f>
        <v>-0.11784150712923969</v>
      </c>
    </row>
    <row r="62" spans="1:25" s="137" customFormat="1" ht="19.5" customHeight="1">
      <c r="A62" s="342" t="s">
        <v>175</v>
      </c>
      <c r="B62" s="343">
        <v>353.13800000000003</v>
      </c>
      <c r="C62" s="344">
        <v>259.066</v>
      </c>
      <c r="D62" s="345">
        <v>0</v>
      </c>
      <c r="E62" s="344">
        <v>0</v>
      </c>
      <c r="F62" s="345">
        <f>SUM(B62:E62)</f>
        <v>612.204</v>
      </c>
      <c r="G62" s="346">
        <f>F62/$F$9</f>
        <v>0.01197597738702978</v>
      </c>
      <c r="H62" s="343">
        <v>286.645</v>
      </c>
      <c r="I62" s="344">
        <v>70.196</v>
      </c>
      <c r="J62" s="345"/>
      <c r="K62" s="344"/>
      <c r="L62" s="345">
        <f>SUM(H62:K62)</f>
        <v>356.841</v>
      </c>
      <c r="M62" s="375">
        <f t="shared" si="26"/>
        <v>0.7156212430746465</v>
      </c>
      <c r="N62" s="376">
        <v>353.13800000000003</v>
      </c>
      <c r="O62" s="344">
        <v>259.066</v>
      </c>
      <c r="P62" s="345"/>
      <c r="Q62" s="344"/>
      <c r="R62" s="345">
        <f>SUM(N62:Q62)</f>
        <v>612.204</v>
      </c>
      <c r="S62" s="377">
        <f>R62/$R$9</f>
        <v>0.01197597738702978</v>
      </c>
      <c r="T62" s="343">
        <v>286.645</v>
      </c>
      <c r="U62" s="344">
        <v>70.196</v>
      </c>
      <c r="V62" s="345"/>
      <c r="W62" s="344"/>
      <c r="X62" s="345">
        <f>SUM(T62:W62)</f>
        <v>356.841</v>
      </c>
      <c r="Y62" s="348">
        <f>IF(ISERROR(R62/X62-1),"         /0",IF(R62/X62&gt;5,"  *  ",(R62/X62-1)))</f>
        <v>0.7156212430746465</v>
      </c>
    </row>
    <row r="63" spans="1:25" s="137" customFormat="1" ht="19.5" customHeight="1">
      <c r="A63" s="349" t="s">
        <v>229</v>
      </c>
      <c r="B63" s="350">
        <v>213.869</v>
      </c>
      <c r="C63" s="351">
        <v>257.242</v>
      </c>
      <c r="D63" s="352">
        <v>0</v>
      </c>
      <c r="E63" s="351">
        <v>0</v>
      </c>
      <c r="F63" s="352">
        <f>SUM(B63:E63)</f>
        <v>471.111</v>
      </c>
      <c r="G63" s="353">
        <f>F63/$F$9</f>
        <v>0.009215906271081186</v>
      </c>
      <c r="H63" s="350">
        <v>233.292</v>
      </c>
      <c r="I63" s="351">
        <v>241.423</v>
      </c>
      <c r="J63" s="352"/>
      <c r="K63" s="351"/>
      <c r="L63" s="352">
        <f>SUM(H63:K63)</f>
        <v>474.71500000000003</v>
      </c>
      <c r="M63" s="378">
        <f t="shared" si="26"/>
        <v>-0.00759192357519789</v>
      </c>
      <c r="N63" s="379">
        <v>213.869</v>
      </c>
      <c r="O63" s="351">
        <v>257.242</v>
      </c>
      <c r="P63" s="352"/>
      <c r="Q63" s="351"/>
      <c r="R63" s="352">
        <f>SUM(N63:Q63)</f>
        <v>471.111</v>
      </c>
      <c r="S63" s="380">
        <f>R63/$R$9</f>
        <v>0.009215906271081186</v>
      </c>
      <c r="T63" s="350">
        <v>233.292</v>
      </c>
      <c r="U63" s="351">
        <v>241.423</v>
      </c>
      <c r="V63" s="352"/>
      <c r="W63" s="351"/>
      <c r="X63" s="352">
        <f>SUM(T63:W63)</f>
        <v>474.71500000000003</v>
      </c>
      <c r="Y63" s="355">
        <f>IF(ISERROR(R63/X63-1),"         /0",IF(R63/X63&gt;5,"  *  ",(R63/X63-1)))</f>
        <v>-0.00759192357519789</v>
      </c>
    </row>
    <row r="64" spans="1:25" s="137" customFormat="1" ht="19.5" customHeight="1">
      <c r="A64" s="349" t="s">
        <v>224</v>
      </c>
      <c r="B64" s="350">
        <v>259.44</v>
      </c>
      <c r="C64" s="351">
        <v>169.583</v>
      </c>
      <c r="D64" s="352">
        <v>0</v>
      </c>
      <c r="E64" s="351">
        <v>0</v>
      </c>
      <c r="F64" s="352">
        <f aca="true" t="shared" si="27" ref="F64:F73">SUM(B64:E64)</f>
        <v>429.023</v>
      </c>
      <c r="G64" s="353">
        <f aca="true" t="shared" si="28" ref="G64:G73">F64/$F$9</f>
        <v>0.008392577876844448</v>
      </c>
      <c r="H64" s="350">
        <v>375.331</v>
      </c>
      <c r="I64" s="351">
        <v>225.77700000000002</v>
      </c>
      <c r="J64" s="352"/>
      <c r="K64" s="351"/>
      <c r="L64" s="352">
        <f aca="true" t="shared" si="29" ref="L64:L73">SUM(H64:K64)</f>
        <v>601.1080000000001</v>
      </c>
      <c r="M64" s="378">
        <f t="shared" si="26"/>
        <v>-0.286279670209014</v>
      </c>
      <c r="N64" s="379">
        <v>259.44</v>
      </c>
      <c r="O64" s="351">
        <v>169.583</v>
      </c>
      <c r="P64" s="352"/>
      <c r="Q64" s="351"/>
      <c r="R64" s="352">
        <f>SUM(N64:Q64)</f>
        <v>429.023</v>
      </c>
      <c r="S64" s="380">
        <f aca="true" t="shared" si="30" ref="S64:S73">R64/$R$9</f>
        <v>0.008392577876844448</v>
      </c>
      <c r="T64" s="350">
        <v>375.331</v>
      </c>
      <c r="U64" s="351">
        <v>225.77700000000002</v>
      </c>
      <c r="V64" s="352"/>
      <c r="W64" s="351"/>
      <c r="X64" s="352">
        <f aca="true" t="shared" si="31" ref="X64:X73">SUM(T64:W64)</f>
        <v>601.1080000000001</v>
      </c>
      <c r="Y64" s="355">
        <f aca="true" t="shared" si="32" ref="Y64:Y73">IF(ISERROR(R64/X64-1),"         /0",IF(R64/X64&gt;5,"  *  ",(R64/X64-1)))</f>
        <v>-0.286279670209014</v>
      </c>
    </row>
    <row r="65" spans="1:25" s="137" customFormat="1" ht="19.5" customHeight="1">
      <c r="A65" s="349" t="s">
        <v>159</v>
      </c>
      <c r="B65" s="350">
        <v>275.09499999999997</v>
      </c>
      <c r="C65" s="351">
        <v>114.385</v>
      </c>
      <c r="D65" s="352">
        <v>0</v>
      </c>
      <c r="E65" s="351">
        <v>0</v>
      </c>
      <c r="F65" s="352">
        <f t="shared" si="27"/>
        <v>389.47999999999996</v>
      </c>
      <c r="G65" s="353">
        <f t="shared" si="28"/>
        <v>0.007619034950278597</v>
      </c>
      <c r="H65" s="350">
        <v>299.56699999999995</v>
      </c>
      <c r="I65" s="351">
        <v>108.779</v>
      </c>
      <c r="J65" s="352">
        <v>3.316</v>
      </c>
      <c r="K65" s="351">
        <v>0</v>
      </c>
      <c r="L65" s="352">
        <f t="shared" si="29"/>
        <v>411.6619999999999</v>
      </c>
      <c r="M65" s="378">
        <f t="shared" si="26"/>
        <v>-0.053884011640617735</v>
      </c>
      <c r="N65" s="379">
        <v>275.09499999999997</v>
      </c>
      <c r="O65" s="351">
        <v>114.385</v>
      </c>
      <c r="P65" s="352">
        <v>0</v>
      </c>
      <c r="Q65" s="351">
        <v>0</v>
      </c>
      <c r="R65" s="352">
        <f aca="true" t="shared" si="33" ref="R65:R73">SUM(N65:Q65)</f>
        <v>389.47999999999996</v>
      </c>
      <c r="S65" s="380">
        <f t="shared" si="30"/>
        <v>0.007619034950278597</v>
      </c>
      <c r="T65" s="350">
        <v>299.56699999999995</v>
      </c>
      <c r="U65" s="351">
        <v>108.779</v>
      </c>
      <c r="V65" s="352">
        <v>3.316</v>
      </c>
      <c r="W65" s="351">
        <v>0</v>
      </c>
      <c r="X65" s="352">
        <f t="shared" si="31"/>
        <v>411.6619999999999</v>
      </c>
      <c r="Y65" s="355">
        <f t="shared" si="32"/>
        <v>-0.053884011640617735</v>
      </c>
    </row>
    <row r="66" spans="1:25" s="137" customFormat="1" ht="19.5" customHeight="1">
      <c r="A66" s="349" t="s">
        <v>164</v>
      </c>
      <c r="B66" s="350">
        <v>265.904</v>
      </c>
      <c r="C66" s="351">
        <v>93.682</v>
      </c>
      <c r="D66" s="352">
        <v>0</v>
      </c>
      <c r="E66" s="351">
        <v>0</v>
      </c>
      <c r="F66" s="352">
        <f t="shared" si="27"/>
        <v>359.586</v>
      </c>
      <c r="G66" s="353">
        <f t="shared" si="28"/>
        <v>0.007034246435326281</v>
      </c>
      <c r="H66" s="350">
        <v>324.141</v>
      </c>
      <c r="I66" s="351">
        <v>115.721</v>
      </c>
      <c r="J66" s="352"/>
      <c r="K66" s="351"/>
      <c r="L66" s="352">
        <f t="shared" si="29"/>
        <v>439.862</v>
      </c>
      <c r="M66" s="378">
        <f t="shared" si="26"/>
        <v>-0.182502694026763</v>
      </c>
      <c r="N66" s="379">
        <v>265.904</v>
      </c>
      <c r="O66" s="351">
        <v>93.682</v>
      </c>
      <c r="P66" s="352"/>
      <c r="Q66" s="351"/>
      <c r="R66" s="352">
        <f t="shared" si="33"/>
        <v>359.586</v>
      </c>
      <c r="S66" s="380">
        <f t="shared" si="30"/>
        <v>0.007034246435326281</v>
      </c>
      <c r="T66" s="350">
        <v>324.141</v>
      </c>
      <c r="U66" s="351">
        <v>115.721</v>
      </c>
      <c r="V66" s="352"/>
      <c r="W66" s="351"/>
      <c r="X66" s="352">
        <f t="shared" si="31"/>
        <v>439.862</v>
      </c>
      <c r="Y66" s="355">
        <f t="shared" si="32"/>
        <v>-0.182502694026763</v>
      </c>
    </row>
    <row r="67" spans="1:25" s="137" customFormat="1" ht="19.5" customHeight="1">
      <c r="A67" s="349" t="s">
        <v>176</v>
      </c>
      <c r="B67" s="350">
        <v>205.461</v>
      </c>
      <c r="C67" s="351">
        <v>140.344</v>
      </c>
      <c r="D67" s="352">
        <v>0</v>
      </c>
      <c r="E67" s="351">
        <v>0</v>
      </c>
      <c r="F67" s="352">
        <f t="shared" si="27"/>
        <v>345.805</v>
      </c>
      <c r="G67" s="353">
        <f t="shared" si="28"/>
        <v>0.006764661551250618</v>
      </c>
      <c r="H67" s="350">
        <v>242.731</v>
      </c>
      <c r="I67" s="351">
        <v>139.623</v>
      </c>
      <c r="J67" s="352"/>
      <c r="K67" s="351"/>
      <c r="L67" s="352">
        <f t="shared" si="29"/>
        <v>382.354</v>
      </c>
      <c r="M67" s="378">
        <f t="shared" si="26"/>
        <v>-0.09558942759850808</v>
      </c>
      <c r="N67" s="379">
        <v>205.461</v>
      </c>
      <c r="O67" s="351">
        <v>140.344</v>
      </c>
      <c r="P67" s="352"/>
      <c r="Q67" s="351"/>
      <c r="R67" s="352">
        <f t="shared" si="33"/>
        <v>345.805</v>
      </c>
      <c r="S67" s="380">
        <f t="shared" si="30"/>
        <v>0.006764661551250618</v>
      </c>
      <c r="T67" s="350">
        <v>242.731</v>
      </c>
      <c r="U67" s="351">
        <v>139.623</v>
      </c>
      <c r="V67" s="352"/>
      <c r="W67" s="351"/>
      <c r="X67" s="352">
        <f t="shared" si="31"/>
        <v>382.354</v>
      </c>
      <c r="Y67" s="355">
        <f t="shared" si="32"/>
        <v>-0.09558942759850808</v>
      </c>
    </row>
    <row r="68" spans="1:25" s="137" customFormat="1" ht="19.5" customHeight="1">
      <c r="A68" s="349" t="s">
        <v>222</v>
      </c>
      <c r="B68" s="350">
        <v>0</v>
      </c>
      <c r="C68" s="351">
        <v>0</v>
      </c>
      <c r="D68" s="352">
        <v>189.746</v>
      </c>
      <c r="E68" s="351">
        <v>56.313</v>
      </c>
      <c r="F68" s="352">
        <f t="shared" si="27"/>
        <v>246.05900000000003</v>
      </c>
      <c r="G68" s="353">
        <f t="shared" si="28"/>
        <v>0.004813423335808262</v>
      </c>
      <c r="H68" s="350"/>
      <c r="I68" s="351"/>
      <c r="J68" s="352"/>
      <c r="K68" s="351"/>
      <c r="L68" s="352">
        <f t="shared" si="29"/>
        <v>0</v>
      </c>
      <c r="M68" s="378" t="str">
        <f t="shared" si="26"/>
        <v>         /0</v>
      </c>
      <c r="N68" s="379"/>
      <c r="O68" s="351"/>
      <c r="P68" s="352">
        <v>189.746</v>
      </c>
      <c r="Q68" s="351">
        <v>56.313</v>
      </c>
      <c r="R68" s="352">
        <f t="shared" si="33"/>
        <v>246.05900000000003</v>
      </c>
      <c r="S68" s="380">
        <f t="shared" si="30"/>
        <v>0.004813423335808262</v>
      </c>
      <c r="T68" s="350"/>
      <c r="U68" s="351"/>
      <c r="V68" s="352"/>
      <c r="W68" s="351"/>
      <c r="X68" s="352">
        <f t="shared" si="31"/>
        <v>0</v>
      </c>
      <c r="Y68" s="355" t="str">
        <f t="shared" si="32"/>
        <v>         /0</v>
      </c>
    </row>
    <row r="69" spans="1:25" s="137" customFormat="1" ht="19.5" customHeight="1">
      <c r="A69" s="349" t="s">
        <v>227</v>
      </c>
      <c r="B69" s="350">
        <v>242.653</v>
      </c>
      <c r="C69" s="351">
        <v>0</v>
      </c>
      <c r="D69" s="352">
        <v>0</v>
      </c>
      <c r="E69" s="351">
        <v>0</v>
      </c>
      <c r="F69" s="352">
        <f>SUM(B69:E69)</f>
        <v>242.653</v>
      </c>
      <c r="G69" s="353">
        <f>F69/$F$9</f>
        <v>0.004746794926029457</v>
      </c>
      <c r="H69" s="350">
        <v>225.112</v>
      </c>
      <c r="I69" s="351"/>
      <c r="J69" s="352"/>
      <c r="K69" s="351"/>
      <c r="L69" s="352">
        <f>SUM(H69:K69)</f>
        <v>225.112</v>
      </c>
      <c r="M69" s="378">
        <f>IF(ISERROR(F69/L69-1),"         /0",(F69/L69-1))</f>
        <v>0.07792121255197415</v>
      </c>
      <c r="N69" s="379">
        <v>242.653</v>
      </c>
      <c r="O69" s="351"/>
      <c r="P69" s="352"/>
      <c r="Q69" s="351"/>
      <c r="R69" s="352">
        <f>SUM(N69:Q69)</f>
        <v>242.653</v>
      </c>
      <c r="S69" s="380">
        <f>R69/$R$9</f>
        <v>0.004746794926029457</v>
      </c>
      <c r="T69" s="350">
        <v>225.112</v>
      </c>
      <c r="U69" s="351"/>
      <c r="V69" s="352"/>
      <c r="W69" s="351"/>
      <c r="X69" s="352">
        <f>SUM(T69:W69)</f>
        <v>225.112</v>
      </c>
      <c r="Y69" s="355">
        <f>IF(ISERROR(R69/X69-1),"         /0",IF(R69/X69&gt;5,"  *  ",(R69/X69-1)))</f>
        <v>0.07792121255197415</v>
      </c>
    </row>
    <row r="70" spans="1:25" s="137" customFormat="1" ht="19.5" customHeight="1">
      <c r="A70" s="349" t="s">
        <v>178</v>
      </c>
      <c r="B70" s="350">
        <v>0</v>
      </c>
      <c r="C70" s="351">
        <v>150.768</v>
      </c>
      <c r="D70" s="352">
        <v>0</v>
      </c>
      <c r="E70" s="351">
        <v>0</v>
      </c>
      <c r="F70" s="352">
        <f>SUM(B70:E70)</f>
        <v>150.768</v>
      </c>
      <c r="G70" s="353">
        <f>F70/$F$9</f>
        <v>0.0029493341413772303</v>
      </c>
      <c r="H70" s="350">
        <v>204.013</v>
      </c>
      <c r="I70" s="351">
        <v>236.488</v>
      </c>
      <c r="J70" s="352"/>
      <c r="K70" s="351"/>
      <c r="L70" s="352">
        <f>SUM(H70:K70)</f>
        <v>440.501</v>
      </c>
      <c r="M70" s="378">
        <f>IF(ISERROR(F70/L70-1),"         /0",(F70/L70-1))</f>
        <v>-0.6577351697271969</v>
      </c>
      <c r="N70" s="379"/>
      <c r="O70" s="351">
        <v>150.768</v>
      </c>
      <c r="P70" s="352"/>
      <c r="Q70" s="351"/>
      <c r="R70" s="352">
        <f>SUM(N70:Q70)</f>
        <v>150.768</v>
      </c>
      <c r="S70" s="380">
        <f>R70/$R$9</f>
        <v>0.0029493341413772303</v>
      </c>
      <c r="T70" s="350">
        <v>204.013</v>
      </c>
      <c r="U70" s="351">
        <v>236.488</v>
      </c>
      <c r="V70" s="352"/>
      <c r="W70" s="351"/>
      <c r="X70" s="352">
        <f>SUM(T70:W70)</f>
        <v>440.501</v>
      </c>
      <c r="Y70" s="355">
        <f>IF(ISERROR(R70/X70-1),"         /0",IF(R70/X70&gt;5,"  *  ",(R70/X70-1)))</f>
        <v>-0.6577351697271969</v>
      </c>
    </row>
    <row r="71" spans="1:25" s="137" customFormat="1" ht="19.5" customHeight="1">
      <c r="A71" s="349" t="s">
        <v>185</v>
      </c>
      <c r="B71" s="350">
        <v>73.704</v>
      </c>
      <c r="C71" s="351">
        <v>27.395000000000003</v>
      </c>
      <c r="D71" s="352">
        <v>0</v>
      </c>
      <c r="E71" s="351">
        <v>0</v>
      </c>
      <c r="F71" s="352">
        <f>SUM(B71:E71)</f>
        <v>101.09899999999999</v>
      </c>
      <c r="G71" s="353">
        <f>F71/$F$9</f>
        <v>0.001977705695897648</v>
      </c>
      <c r="H71" s="350">
        <v>78.44900000000001</v>
      </c>
      <c r="I71" s="351">
        <v>18.107</v>
      </c>
      <c r="J71" s="352"/>
      <c r="K71" s="351"/>
      <c r="L71" s="352">
        <f>SUM(H71:K71)</f>
        <v>96.55600000000001</v>
      </c>
      <c r="M71" s="378">
        <f>IF(ISERROR(F71/L71-1),"         /0",(F71/L71-1))</f>
        <v>0.04705041633870466</v>
      </c>
      <c r="N71" s="379">
        <v>73.704</v>
      </c>
      <c r="O71" s="351">
        <v>27.395000000000003</v>
      </c>
      <c r="P71" s="352">
        <v>0</v>
      </c>
      <c r="Q71" s="351">
        <v>0</v>
      </c>
      <c r="R71" s="352">
        <f>SUM(N71:Q71)</f>
        <v>101.09899999999999</v>
      </c>
      <c r="S71" s="380">
        <f>R71/$R$9</f>
        <v>0.001977705695897648</v>
      </c>
      <c r="T71" s="350">
        <v>78.44900000000001</v>
      </c>
      <c r="U71" s="351">
        <v>18.107</v>
      </c>
      <c r="V71" s="352"/>
      <c r="W71" s="351"/>
      <c r="X71" s="352">
        <f>SUM(T71:W71)</f>
        <v>96.55600000000001</v>
      </c>
      <c r="Y71" s="355">
        <f>IF(ISERROR(R71/X71-1),"         /0",IF(R71/X71&gt;5,"  *  ",(R71/X71-1)))</f>
        <v>0.04705041633870466</v>
      </c>
    </row>
    <row r="72" spans="1:25" s="137" customFormat="1" ht="19.5" customHeight="1">
      <c r="A72" s="349" t="s">
        <v>191</v>
      </c>
      <c r="B72" s="350">
        <v>49.932</v>
      </c>
      <c r="C72" s="351">
        <v>27.471000000000004</v>
      </c>
      <c r="D72" s="352">
        <v>0</v>
      </c>
      <c r="E72" s="351">
        <v>0</v>
      </c>
      <c r="F72" s="352">
        <f t="shared" si="27"/>
        <v>77.403</v>
      </c>
      <c r="G72" s="353">
        <f t="shared" si="28"/>
        <v>0.0015141628896385292</v>
      </c>
      <c r="H72" s="350">
        <v>59.956</v>
      </c>
      <c r="I72" s="351">
        <v>10.635</v>
      </c>
      <c r="J72" s="352"/>
      <c r="K72" s="351"/>
      <c r="L72" s="352">
        <f t="shared" si="29"/>
        <v>70.59100000000001</v>
      </c>
      <c r="M72" s="378">
        <f t="shared" si="26"/>
        <v>0.09649955376747732</v>
      </c>
      <c r="N72" s="379">
        <v>49.932</v>
      </c>
      <c r="O72" s="351">
        <v>27.471000000000004</v>
      </c>
      <c r="P72" s="352"/>
      <c r="Q72" s="351"/>
      <c r="R72" s="352">
        <f t="shared" si="33"/>
        <v>77.403</v>
      </c>
      <c r="S72" s="380">
        <f t="shared" si="30"/>
        <v>0.0015141628896385292</v>
      </c>
      <c r="T72" s="350">
        <v>59.956</v>
      </c>
      <c r="U72" s="351">
        <v>10.635</v>
      </c>
      <c r="V72" s="352"/>
      <c r="W72" s="351"/>
      <c r="X72" s="352">
        <f t="shared" si="31"/>
        <v>70.59100000000001</v>
      </c>
      <c r="Y72" s="355">
        <f t="shared" si="32"/>
        <v>0.09649955376747732</v>
      </c>
    </row>
    <row r="73" spans="1:25" s="137" customFormat="1" ht="19.5" customHeight="1">
      <c r="A73" s="349" t="s">
        <v>192</v>
      </c>
      <c r="B73" s="350">
        <v>54.862</v>
      </c>
      <c r="C73" s="351">
        <v>9.759</v>
      </c>
      <c r="D73" s="352">
        <v>0</v>
      </c>
      <c r="E73" s="351">
        <v>0</v>
      </c>
      <c r="F73" s="352">
        <f t="shared" si="27"/>
        <v>64.62100000000001</v>
      </c>
      <c r="G73" s="353">
        <f t="shared" si="28"/>
        <v>0.0012641205133047996</v>
      </c>
      <c r="H73" s="350">
        <v>63.416</v>
      </c>
      <c r="I73" s="351">
        <v>50.98</v>
      </c>
      <c r="J73" s="352"/>
      <c r="K73" s="351"/>
      <c r="L73" s="352">
        <f t="shared" si="29"/>
        <v>114.39599999999999</v>
      </c>
      <c r="M73" s="378">
        <f t="shared" si="26"/>
        <v>-0.4351113675303331</v>
      </c>
      <c r="N73" s="379">
        <v>54.862</v>
      </c>
      <c r="O73" s="351">
        <v>9.759</v>
      </c>
      <c r="P73" s="352"/>
      <c r="Q73" s="351"/>
      <c r="R73" s="352">
        <f t="shared" si="33"/>
        <v>64.62100000000001</v>
      </c>
      <c r="S73" s="380">
        <f t="shared" si="30"/>
        <v>0.0012641205133047996</v>
      </c>
      <c r="T73" s="350">
        <v>63.416</v>
      </c>
      <c r="U73" s="351">
        <v>50.98</v>
      </c>
      <c r="V73" s="352"/>
      <c r="W73" s="351"/>
      <c r="X73" s="352">
        <f t="shared" si="31"/>
        <v>114.39599999999999</v>
      </c>
      <c r="Y73" s="355">
        <f t="shared" si="32"/>
        <v>-0.4351113675303331</v>
      </c>
    </row>
    <row r="74" spans="1:25" s="137" customFormat="1" ht="19.5" customHeight="1">
      <c r="A74" s="349" t="s">
        <v>195</v>
      </c>
      <c r="B74" s="350">
        <v>53.026</v>
      </c>
      <c r="C74" s="351">
        <v>6.53</v>
      </c>
      <c r="D74" s="352">
        <v>0</v>
      </c>
      <c r="E74" s="351">
        <v>0</v>
      </c>
      <c r="F74" s="352">
        <f>SUM(B74:E74)</f>
        <v>59.556000000000004</v>
      </c>
      <c r="G74" s="353">
        <f>F74/$F$9</f>
        <v>0.0011650386297083091</v>
      </c>
      <c r="H74" s="350">
        <v>43.941</v>
      </c>
      <c r="I74" s="351">
        <v>12.399</v>
      </c>
      <c r="J74" s="352">
        <v>0</v>
      </c>
      <c r="K74" s="351"/>
      <c r="L74" s="352">
        <f>SUM(H74:K74)</f>
        <v>56.34</v>
      </c>
      <c r="M74" s="378">
        <f t="shared" si="26"/>
        <v>0.057082002129925424</v>
      </c>
      <c r="N74" s="379">
        <v>53.026</v>
      </c>
      <c r="O74" s="351">
        <v>6.53</v>
      </c>
      <c r="P74" s="352"/>
      <c r="Q74" s="351"/>
      <c r="R74" s="352">
        <f>SUM(N74:Q74)</f>
        <v>59.556000000000004</v>
      </c>
      <c r="S74" s="380">
        <f>R74/$R$9</f>
        <v>0.0011650386297083091</v>
      </c>
      <c r="T74" s="350">
        <v>43.941</v>
      </c>
      <c r="U74" s="351">
        <v>12.399</v>
      </c>
      <c r="V74" s="352">
        <v>0</v>
      </c>
      <c r="W74" s="351"/>
      <c r="X74" s="352">
        <f>SUM(T74:W74)</f>
        <v>56.34</v>
      </c>
      <c r="Y74" s="355">
        <f>IF(ISERROR(R74/X74-1),"         /0",IF(R74/X74&gt;5,"  *  ",(R74/X74-1)))</f>
        <v>0.057082002129925424</v>
      </c>
    </row>
    <row r="75" spans="1:25" s="137" customFormat="1" ht="19.5" customHeight="1">
      <c r="A75" s="349" t="s">
        <v>180</v>
      </c>
      <c r="B75" s="350">
        <v>30.732</v>
      </c>
      <c r="C75" s="351">
        <v>25.305</v>
      </c>
      <c r="D75" s="352">
        <v>0</v>
      </c>
      <c r="E75" s="351">
        <v>0</v>
      </c>
      <c r="F75" s="352">
        <f>SUM(B75:E75)</f>
        <v>56.037</v>
      </c>
      <c r="G75" s="353">
        <f>F75/$F$9</f>
        <v>0.001096199706040777</v>
      </c>
      <c r="H75" s="350">
        <v>15.054</v>
      </c>
      <c r="I75" s="351">
        <v>17.776</v>
      </c>
      <c r="J75" s="352"/>
      <c r="K75" s="351"/>
      <c r="L75" s="352">
        <f>SUM(H75:K75)</f>
        <v>32.83</v>
      </c>
      <c r="M75" s="378">
        <f t="shared" si="26"/>
        <v>0.7068839476088944</v>
      </c>
      <c r="N75" s="379">
        <v>30.732</v>
      </c>
      <c r="O75" s="351">
        <v>25.305</v>
      </c>
      <c r="P75" s="352"/>
      <c r="Q75" s="351"/>
      <c r="R75" s="352">
        <f>SUM(N75:Q75)</f>
        <v>56.037</v>
      </c>
      <c r="S75" s="380">
        <f>R75/$R$9</f>
        <v>0.001096199706040777</v>
      </c>
      <c r="T75" s="350">
        <v>15.054</v>
      </c>
      <c r="U75" s="351">
        <v>17.776</v>
      </c>
      <c r="V75" s="352"/>
      <c r="W75" s="351"/>
      <c r="X75" s="352">
        <f>SUM(T75:W75)</f>
        <v>32.83</v>
      </c>
      <c r="Y75" s="355">
        <f>IF(ISERROR(R75/X75-1),"         /0",IF(R75/X75&gt;5,"  *  ",(R75/X75-1)))</f>
        <v>0.7068839476088944</v>
      </c>
    </row>
    <row r="76" spans="1:25" s="137" customFormat="1" ht="19.5" customHeight="1" thickBot="1">
      <c r="A76" s="356" t="s">
        <v>174</v>
      </c>
      <c r="B76" s="357">
        <v>58.586</v>
      </c>
      <c r="C76" s="358">
        <v>44.837</v>
      </c>
      <c r="D76" s="359">
        <v>0.1</v>
      </c>
      <c r="E76" s="358">
        <v>0.245</v>
      </c>
      <c r="F76" s="359">
        <f>SUM(B76:E76)</f>
        <v>103.768</v>
      </c>
      <c r="G76" s="360">
        <f>F76/$F$9</f>
        <v>0.0020299168602251967</v>
      </c>
      <c r="H76" s="357">
        <v>90.387</v>
      </c>
      <c r="I76" s="358">
        <v>411.001</v>
      </c>
      <c r="J76" s="359">
        <v>0.4</v>
      </c>
      <c r="K76" s="358">
        <v>0</v>
      </c>
      <c r="L76" s="359">
        <f>SUM(H76:K76)</f>
        <v>501.78799999999995</v>
      </c>
      <c r="M76" s="381">
        <f t="shared" si="26"/>
        <v>-0.793203504268735</v>
      </c>
      <c r="N76" s="382">
        <v>58.586</v>
      </c>
      <c r="O76" s="358">
        <v>44.837</v>
      </c>
      <c r="P76" s="359">
        <v>0.1</v>
      </c>
      <c r="Q76" s="358">
        <v>0.245</v>
      </c>
      <c r="R76" s="359">
        <f>SUM(N76:Q76)</f>
        <v>103.768</v>
      </c>
      <c r="S76" s="383">
        <f>R76/$R$9</f>
        <v>0.0020299168602251967</v>
      </c>
      <c r="T76" s="357">
        <v>90.387</v>
      </c>
      <c r="U76" s="358">
        <v>411.001</v>
      </c>
      <c r="V76" s="359">
        <v>0.4</v>
      </c>
      <c r="W76" s="358">
        <v>0</v>
      </c>
      <c r="X76" s="359">
        <f>SUM(T76:W76)</f>
        <v>501.78799999999995</v>
      </c>
      <c r="Y76" s="362">
        <f>IF(ISERROR(R76/X76-1),"         /0",IF(R76/X76&gt;5,"  *  ",(R76/X76-1)))</f>
        <v>-0.793203504268735</v>
      </c>
    </row>
    <row r="77" spans="1:25" s="145" customFormat="1" ht="19.5" customHeight="1">
      <c r="A77" s="152" t="s">
        <v>52</v>
      </c>
      <c r="B77" s="149">
        <f>SUM(B78:B79)</f>
        <v>95.37</v>
      </c>
      <c r="C77" s="148">
        <f>SUM(C78:C79)</f>
        <v>6.807</v>
      </c>
      <c r="D77" s="147">
        <f>SUM(D78:D79)</f>
        <v>33.879999999999995</v>
      </c>
      <c r="E77" s="148">
        <f>SUM(E78:E79)</f>
        <v>22.497999999999998</v>
      </c>
      <c r="F77" s="147">
        <f>SUM(B77:E77)</f>
        <v>158.555</v>
      </c>
      <c r="G77" s="150">
        <f>F77/$F$9</f>
        <v>0.003101663979001292</v>
      </c>
      <c r="H77" s="149">
        <f>SUM(H78:H79)</f>
        <v>165.889</v>
      </c>
      <c r="I77" s="148">
        <f>SUM(I78:I79)</f>
        <v>66.035</v>
      </c>
      <c r="J77" s="147">
        <f>SUM(J78:J79)</f>
        <v>0.8560000000000001</v>
      </c>
      <c r="K77" s="148">
        <f>SUM(K78:K79)</f>
        <v>0.354</v>
      </c>
      <c r="L77" s="147">
        <f>SUM(H77:K77)</f>
        <v>233.13400000000001</v>
      </c>
      <c r="M77" s="267">
        <f t="shared" si="26"/>
        <v>-0.31989756963806226</v>
      </c>
      <c r="N77" s="270">
        <f>SUM(N78:N79)</f>
        <v>95.37</v>
      </c>
      <c r="O77" s="148">
        <f>SUM(O78:O79)</f>
        <v>6.807</v>
      </c>
      <c r="P77" s="147">
        <f>SUM(P78:P79)</f>
        <v>33.879999999999995</v>
      </c>
      <c r="Q77" s="148">
        <f>SUM(Q78:Q79)</f>
        <v>22.497999999999998</v>
      </c>
      <c r="R77" s="147">
        <f>SUM(N77:Q77)</f>
        <v>158.555</v>
      </c>
      <c r="S77" s="283">
        <f>R77/$R$9</f>
        <v>0.003101663979001292</v>
      </c>
      <c r="T77" s="149">
        <f>SUM(T78:T79)</f>
        <v>165.889</v>
      </c>
      <c r="U77" s="148">
        <f>SUM(U78:U79)</f>
        <v>66.035</v>
      </c>
      <c r="V77" s="147">
        <f>SUM(V78:V79)</f>
        <v>0.8560000000000001</v>
      </c>
      <c r="W77" s="148">
        <f>SUM(W78:W79)</f>
        <v>0.354</v>
      </c>
      <c r="X77" s="147">
        <f>SUM(T77:W77)</f>
        <v>233.13400000000001</v>
      </c>
      <c r="Y77" s="146">
        <f>IF(ISERROR(R77/X77-1),"         /0",IF(R77/X77&gt;5,"  *  ",(R77/X77-1)))</f>
        <v>-0.31989756963806226</v>
      </c>
    </row>
    <row r="78" spans="1:25" ht="19.5" customHeight="1">
      <c r="A78" s="342" t="s">
        <v>175</v>
      </c>
      <c r="B78" s="343">
        <v>53.958</v>
      </c>
      <c r="C78" s="344">
        <v>6.567</v>
      </c>
      <c r="D78" s="345">
        <v>0</v>
      </c>
      <c r="E78" s="344">
        <v>0</v>
      </c>
      <c r="F78" s="345">
        <f>SUM(B78:E78)</f>
        <v>60.525</v>
      </c>
      <c r="G78" s="346">
        <f>F78/$F$9</f>
        <v>0.0011839942753558903</v>
      </c>
      <c r="H78" s="343"/>
      <c r="I78" s="344">
        <v>34.456</v>
      </c>
      <c r="J78" s="345"/>
      <c r="K78" s="344"/>
      <c r="L78" s="345">
        <f>SUM(H78:K78)</f>
        <v>34.456</v>
      </c>
      <c r="M78" s="375">
        <f t="shared" si="26"/>
        <v>0.756588112375203</v>
      </c>
      <c r="N78" s="376">
        <v>53.958</v>
      </c>
      <c r="O78" s="344">
        <v>6.567</v>
      </c>
      <c r="P78" s="345"/>
      <c r="Q78" s="344"/>
      <c r="R78" s="345">
        <f>SUM(N78:Q78)</f>
        <v>60.525</v>
      </c>
      <c r="S78" s="377">
        <f>R78/$R$9</f>
        <v>0.0011839942753558903</v>
      </c>
      <c r="T78" s="343"/>
      <c r="U78" s="344">
        <v>34.456</v>
      </c>
      <c r="V78" s="345"/>
      <c r="W78" s="344"/>
      <c r="X78" s="345">
        <f>SUM(T78:W78)</f>
        <v>34.456</v>
      </c>
      <c r="Y78" s="348">
        <f>IF(ISERROR(R78/X78-1),"         /0",IF(R78/X78&gt;5,"  *  ",(R78/X78-1)))</f>
        <v>0.756588112375203</v>
      </c>
    </row>
    <row r="79" spans="1:25" ht="19.5" customHeight="1" thickBot="1">
      <c r="A79" s="349" t="s">
        <v>174</v>
      </c>
      <c r="B79" s="350">
        <v>41.412</v>
      </c>
      <c r="C79" s="351">
        <v>0.24000000000000002</v>
      </c>
      <c r="D79" s="352">
        <v>33.879999999999995</v>
      </c>
      <c r="E79" s="351">
        <v>22.497999999999998</v>
      </c>
      <c r="F79" s="352">
        <f>SUM(B79:E79)</f>
        <v>98.03</v>
      </c>
      <c r="G79" s="353">
        <f>F79/$F$9</f>
        <v>0.0019176697036454016</v>
      </c>
      <c r="H79" s="350">
        <v>165.889</v>
      </c>
      <c r="I79" s="351">
        <v>31.579</v>
      </c>
      <c r="J79" s="352">
        <v>0.8560000000000001</v>
      </c>
      <c r="K79" s="351">
        <v>0.354</v>
      </c>
      <c r="L79" s="352">
        <f>SUM(H79:K79)</f>
        <v>198.67800000000003</v>
      </c>
      <c r="M79" s="378">
        <f t="shared" si="26"/>
        <v>-0.5065885503175993</v>
      </c>
      <c r="N79" s="379">
        <v>41.412</v>
      </c>
      <c r="O79" s="351">
        <v>0.24000000000000002</v>
      </c>
      <c r="P79" s="352">
        <v>33.879999999999995</v>
      </c>
      <c r="Q79" s="351">
        <v>22.497999999999998</v>
      </c>
      <c r="R79" s="352">
        <f>SUM(N79:Q79)</f>
        <v>98.03</v>
      </c>
      <c r="S79" s="380">
        <f>R79/$R$9</f>
        <v>0.0019176697036454016</v>
      </c>
      <c r="T79" s="350">
        <v>165.889</v>
      </c>
      <c r="U79" s="351">
        <v>31.579</v>
      </c>
      <c r="V79" s="352">
        <v>0.8560000000000001</v>
      </c>
      <c r="W79" s="351">
        <v>0.354</v>
      </c>
      <c r="X79" s="352">
        <f>SUM(T79:W79)</f>
        <v>198.67800000000003</v>
      </c>
      <c r="Y79" s="355">
        <f>IF(ISERROR(R79/X79-1),"         /0",IF(R79/X79&gt;5,"  *  ",(R79/X79-1)))</f>
        <v>-0.5065885503175993</v>
      </c>
    </row>
    <row r="80" spans="1:25" s="214" customFormat="1" ht="19.5" customHeight="1" thickBot="1">
      <c r="A80" s="220" t="s">
        <v>51</v>
      </c>
      <c r="B80" s="218">
        <v>19.354</v>
      </c>
      <c r="C80" s="217">
        <v>0.10099999999999999</v>
      </c>
      <c r="D80" s="216">
        <v>0</v>
      </c>
      <c r="E80" s="217">
        <v>0</v>
      </c>
      <c r="F80" s="216">
        <f>SUM(B80:E80)</f>
        <v>19.455</v>
      </c>
      <c r="G80" s="219">
        <f>F80/$F$9</f>
        <v>0.00038058006818750674</v>
      </c>
      <c r="H80" s="218">
        <v>65.012</v>
      </c>
      <c r="I80" s="217">
        <v>0</v>
      </c>
      <c r="J80" s="216">
        <v>0</v>
      </c>
      <c r="K80" s="217"/>
      <c r="L80" s="216">
        <f>SUM(H80:K80)</f>
        <v>65.012</v>
      </c>
      <c r="M80" s="268">
        <f t="shared" si="26"/>
        <v>-0.7007475542976682</v>
      </c>
      <c r="N80" s="271">
        <v>19.354</v>
      </c>
      <c r="O80" s="217">
        <v>0.10099999999999999</v>
      </c>
      <c r="P80" s="216"/>
      <c r="Q80" s="217"/>
      <c r="R80" s="216">
        <f>SUM(N80:Q80)</f>
        <v>19.455</v>
      </c>
      <c r="S80" s="284">
        <f>R80/$R$9</f>
        <v>0.00038058006818750674</v>
      </c>
      <c r="T80" s="218">
        <v>65.012</v>
      </c>
      <c r="U80" s="217">
        <v>0</v>
      </c>
      <c r="V80" s="216">
        <v>0</v>
      </c>
      <c r="W80" s="217"/>
      <c r="X80" s="216">
        <f>SUM(T80:W80)</f>
        <v>65.012</v>
      </c>
      <c r="Y80" s="215">
        <f>IF(ISERROR(R80/X80-1),"         /0",IF(R80/X80&gt;5,"  *  ",(R80/X80-1)))</f>
        <v>-0.7007475542976682</v>
      </c>
    </row>
    <row r="81" ht="9" customHeight="1" thickTop="1">
      <c r="A81" s="105"/>
    </row>
    <row r="82" ht="14.25">
      <c r="A82" s="105" t="s">
        <v>50</v>
      </c>
    </row>
    <row r="83" ht="14.25">
      <c r="A83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1:Y65536 M81:M65536 Y3 M3">
    <cfRule type="cellIs" priority="4" dxfId="91" operator="lessThan" stopIfTrue="1">
      <formula>0</formula>
    </cfRule>
  </conditionalFormatting>
  <conditionalFormatting sqref="Y9:Y80 M9:M80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selection activeCell="U10" sqref="U10:X66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40" t="s">
        <v>118</v>
      </c>
      <c r="B1" s="341"/>
      <c r="C1" s="341"/>
      <c r="D1" s="341"/>
      <c r="E1" s="341"/>
      <c r="Y1" s="709" t="s">
        <v>26</v>
      </c>
      <c r="Z1" s="710"/>
    </row>
    <row r="2" ht="9.75" customHeight="1" thickBot="1"/>
    <row r="3" spans="1:26" ht="24.75" customHeight="1" thickTop="1">
      <c r="A3" s="623" t="s">
        <v>115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5"/>
    </row>
    <row r="4" spans="1:26" ht="21" customHeight="1" thickBot="1">
      <c r="A4" s="635" t="s">
        <v>42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7"/>
    </row>
    <row r="5" spans="1:26" s="131" customFormat="1" ht="19.5" customHeight="1" thickBot="1" thickTop="1">
      <c r="A5" s="702" t="s">
        <v>116</v>
      </c>
      <c r="B5" s="702" t="s">
        <v>117</v>
      </c>
      <c r="C5" s="612" t="s">
        <v>34</v>
      </c>
      <c r="D5" s="613"/>
      <c r="E5" s="613"/>
      <c r="F5" s="613"/>
      <c r="G5" s="613"/>
      <c r="H5" s="613"/>
      <c r="I5" s="613"/>
      <c r="J5" s="613"/>
      <c r="K5" s="614"/>
      <c r="L5" s="614"/>
      <c r="M5" s="614"/>
      <c r="N5" s="615"/>
      <c r="O5" s="616" t="s">
        <v>33</v>
      </c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5"/>
    </row>
    <row r="6" spans="1:26" s="130" customFormat="1" ht="26.25" customHeight="1" thickBot="1">
      <c r="A6" s="703"/>
      <c r="B6" s="703"/>
      <c r="C6" s="711" t="s">
        <v>154</v>
      </c>
      <c r="D6" s="707"/>
      <c r="E6" s="707"/>
      <c r="F6" s="707"/>
      <c r="G6" s="708"/>
      <c r="H6" s="609" t="s">
        <v>32</v>
      </c>
      <c r="I6" s="711" t="s">
        <v>155</v>
      </c>
      <c r="J6" s="707"/>
      <c r="K6" s="707"/>
      <c r="L6" s="707"/>
      <c r="M6" s="708"/>
      <c r="N6" s="609" t="s">
        <v>31</v>
      </c>
      <c r="O6" s="706" t="s">
        <v>156</v>
      </c>
      <c r="P6" s="707"/>
      <c r="Q6" s="707"/>
      <c r="R6" s="707"/>
      <c r="S6" s="708"/>
      <c r="T6" s="609" t="s">
        <v>32</v>
      </c>
      <c r="U6" s="706" t="s">
        <v>157</v>
      </c>
      <c r="V6" s="707"/>
      <c r="W6" s="707"/>
      <c r="X6" s="707"/>
      <c r="Y6" s="708"/>
      <c r="Z6" s="609" t="s">
        <v>31</v>
      </c>
    </row>
    <row r="7" spans="1:26" s="125" customFormat="1" ht="26.25" customHeight="1">
      <c r="A7" s="704"/>
      <c r="B7" s="704"/>
      <c r="C7" s="632" t="s">
        <v>20</v>
      </c>
      <c r="D7" s="633"/>
      <c r="E7" s="630" t="s">
        <v>19</v>
      </c>
      <c r="F7" s="631"/>
      <c r="G7" s="617" t="s">
        <v>15</v>
      </c>
      <c r="H7" s="610"/>
      <c r="I7" s="632" t="s">
        <v>20</v>
      </c>
      <c r="J7" s="633"/>
      <c r="K7" s="630" t="s">
        <v>19</v>
      </c>
      <c r="L7" s="631"/>
      <c r="M7" s="617" t="s">
        <v>15</v>
      </c>
      <c r="N7" s="610"/>
      <c r="O7" s="633" t="s">
        <v>20</v>
      </c>
      <c r="P7" s="633"/>
      <c r="Q7" s="638" t="s">
        <v>19</v>
      </c>
      <c r="R7" s="633"/>
      <c r="S7" s="617" t="s">
        <v>15</v>
      </c>
      <c r="T7" s="610"/>
      <c r="U7" s="639" t="s">
        <v>20</v>
      </c>
      <c r="V7" s="631"/>
      <c r="W7" s="630" t="s">
        <v>19</v>
      </c>
      <c r="X7" s="634"/>
      <c r="Y7" s="617" t="s">
        <v>15</v>
      </c>
      <c r="Z7" s="610"/>
    </row>
    <row r="8" spans="1:26" s="125" customFormat="1" ht="31.5" thickBot="1">
      <c r="A8" s="705"/>
      <c r="B8" s="705"/>
      <c r="C8" s="128" t="s">
        <v>17</v>
      </c>
      <c r="D8" s="126" t="s">
        <v>16</v>
      </c>
      <c r="E8" s="127" t="s">
        <v>17</v>
      </c>
      <c r="F8" s="126" t="s">
        <v>16</v>
      </c>
      <c r="G8" s="618"/>
      <c r="H8" s="611"/>
      <c r="I8" s="128" t="s">
        <v>17</v>
      </c>
      <c r="J8" s="126" t="s">
        <v>16</v>
      </c>
      <c r="K8" s="127" t="s">
        <v>17</v>
      </c>
      <c r="L8" s="126" t="s">
        <v>16</v>
      </c>
      <c r="M8" s="618"/>
      <c r="N8" s="611"/>
      <c r="O8" s="129" t="s">
        <v>17</v>
      </c>
      <c r="P8" s="126" t="s">
        <v>16</v>
      </c>
      <c r="Q8" s="127" t="s">
        <v>17</v>
      </c>
      <c r="R8" s="126" t="s">
        <v>16</v>
      </c>
      <c r="S8" s="618"/>
      <c r="T8" s="611"/>
      <c r="U8" s="128" t="s">
        <v>17</v>
      </c>
      <c r="V8" s="126" t="s">
        <v>16</v>
      </c>
      <c r="W8" s="127" t="s">
        <v>17</v>
      </c>
      <c r="X8" s="126" t="s">
        <v>16</v>
      </c>
      <c r="Y8" s="618"/>
      <c r="Z8" s="611"/>
    </row>
    <row r="9" spans="1:26" s="114" customFormat="1" ht="18" customHeight="1" thickBot="1" thickTop="1">
      <c r="A9" s="124" t="s">
        <v>22</v>
      </c>
      <c r="B9" s="241"/>
      <c r="C9" s="123">
        <f>SUM(C10:C66)</f>
        <v>2003813</v>
      </c>
      <c r="D9" s="117">
        <f>SUM(D10:D66)</f>
        <v>2003813</v>
      </c>
      <c r="E9" s="118">
        <f>SUM(E10:E66)</f>
        <v>73533</v>
      </c>
      <c r="F9" s="117">
        <f>SUM(F10:F66)</f>
        <v>73533</v>
      </c>
      <c r="G9" s="116">
        <f>SUM(C9:F9)</f>
        <v>4154692</v>
      </c>
      <c r="H9" s="120">
        <f aca="true" t="shared" si="0" ref="H9:H22">G9/$G$9</f>
        <v>1</v>
      </c>
      <c r="I9" s="119">
        <f>SUM(I10:I66)</f>
        <v>1941690</v>
      </c>
      <c r="J9" s="117">
        <f>SUM(J10:J66)</f>
        <v>1941690</v>
      </c>
      <c r="K9" s="118">
        <f>SUM(K10:K66)</f>
        <v>78299</v>
      </c>
      <c r="L9" s="117">
        <f>SUM(L10:L66)</f>
        <v>78299</v>
      </c>
      <c r="M9" s="116">
        <f aca="true" t="shared" si="1" ref="M9:M22">SUM(I9:L9)</f>
        <v>4039978</v>
      </c>
      <c r="N9" s="122">
        <f aca="true" t="shared" si="2" ref="N9:N22">IF(ISERROR(G9/M9-1),"         /0",(G9/M9-1))</f>
        <v>0.02839470908009889</v>
      </c>
      <c r="O9" s="121">
        <f>SUM(O10:O66)</f>
        <v>2003813</v>
      </c>
      <c r="P9" s="117">
        <f>SUM(P10:P66)</f>
        <v>2003813</v>
      </c>
      <c r="Q9" s="118">
        <f>SUM(Q10:Q66)</f>
        <v>73533</v>
      </c>
      <c r="R9" s="117">
        <f>SUM(R10:R66)</f>
        <v>73533</v>
      </c>
      <c r="S9" s="116">
        <f aca="true" t="shared" si="3" ref="S9:S22">SUM(O9:R9)</f>
        <v>4154692</v>
      </c>
      <c r="T9" s="120">
        <f aca="true" t="shared" si="4" ref="T9:T22">S9/$S$9</f>
        <v>1</v>
      </c>
      <c r="U9" s="119">
        <f>SUM(U10:U66)</f>
        <v>1941690</v>
      </c>
      <c r="V9" s="117">
        <f>SUM(V10:V66)</f>
        <v>1941690</v>
      </c>
      <c r="W9" s="118">
        <f>SUM(W10:W66)</f>
        <v>78299</v>
      </c>
      <c r="X9" s="117">
        <f>SUM(X10:X66)</f>
        <v>78299</v>
      </c>
      <c r="Y9" s="116">
        <f aca="true" t="shared" si="5" ref="Y9:Y22">SUM(U9:X9)</f>
        <v>4039978</v>
      </c>
      <c r="Z9" s="115">
        <f>IF(ISERROR(S9/Y9-1),"         /0",(S9/Y9-1))</f>
        <v>0.02839470908009889</v>
      </c>
    </row>
    <row r="10" spans="1:26" ht="21" customHeight="1" thickTop="1">
      <c r="A10" s="392" t="s">
        <v>407</v>
      </c>
      <c r="B10" s="393" t="s">
        <v>408</v>
      </c>
      <c r="C10" s="394">
        <v>655046</v>
      </c>
      <c r="D10" s="395">
        <v>747101</v>
      </c>
      <c r="E10" s="396">
        <v>13746</v>
      </c>
      <c r="F10" s="395">
        <v>14776</v>
      </c>
      <c r="G10" s="397">
        <f aca="true" t="shared" si="6" ref="G10:G66">SUM(C10:F10)</f>
        <v>1430669</v>
      </c>
      <c r="H10" s="398">
        <f t="shared" si="0"/>
        <v>0.34435019491216196</v>
      </c>
      <c r="I10" s="399">
        <v>646994</v>
      </c>
      <c r="J10" s="395">
        <v>749045</v>
      </c>
      <c r="K10" s="396">
        <v>15357</v>
      </c>
      <c r="L10" s="395">
        <v>14549</v>
      </c>
      <c r="M10" s="397">
        <f t="shared" si="1"/>
        <v>1425945</v>
      </c>
      <c r="N10" s="400">
        <f t="shared" si="2"/>
        <v>0.003312890749643138</v>
      </c>
      <c r="O10" s="394">
        <v>655046</v>
      </c>
      <c r="P10" s="395">
        <v>747101</v>
      </c>
      <c r="Q10" s="396">
        <v>13746</v>
      </c>
      <c r="R10" s="395">
        <v>14776</v>
      </c>
      <c r="S10" s="397">
        <f t="shared" si="3"/>
        <v>1430669</v>
      </c>
      <c r="T10" s="398">
        <f t="shared" si="4"/>
        <v>0.34435019491216196</v>
      </c>
      <c r="U10" s="399">
        <v>646994</v>
      </c>
      <c r="V10" s="395">
        <v>749045</v>
      </c>
      <c r="W10" s="396">
        <v>15357</v>
      </c>
      <c r="X10" s="395">
        <v>14549</v>
      </c>
      <c r="Y10" s="397">
        <f t="shared" si="5"/>
        <v>1425945</v>
      </c>
      <c r="Z10" s="401">
        <f aca="true" t="shared" si="7" ref="Z10:Z22">IF(ISERROR(S10/Y10-1),"         /0",IF(S10/Y10&gt;5,"  *  ",(S10/Y10-1)))</f>
        <v>0.003312890749643138</v>
      </c>
    </row>
    <row r="11" spans="1:26" ht="21" customHeight="1">
      <c r="A11" s="402" t="s">
        <v>409</v>
      </c>
      <c r="B11" s="403" t="s">
        <v>410</v>
      </c>
      <c r="C11" s="404">
        <v>255084</v>
      </c>
      <c r="D11" s="405">
        <v>251242</v>
      </c>
      <c r="E11" s="406">
        <v>3301</v>
      </c>
      <c r="F11" s="405">
        <v>3387</v>
      </c>
      <c r="G11" s="407">
        <f t="shared" si="6"/>
        <v>513014</v>
      </c>
      <c r="H11" s="408">
        <f t="shared" si="0"/>
        <v>0.12347822654483172</v>
      </c>
      <c r="I11" s="409">
        <v>233964</v>
      </c>
      <c r="J11" s="405">
        <v>225617</v>
      </c>
      <c r="K11" s="406">
        <v>4161</v>
      </c>
      <c r="L11" s="405">
        <v>4543</v>
      </c>
      <c r="M11" s="407">
        <f t="shared" si="1"/>
        <v>468285</v>
      </c>
      <c r="N11" s="410">
        <f t="shared" si="2"/>
        <v>0.09551661915286624</v>
      </c>
      <c r="O11" s="404">
        <v>255084</v>
      </c>
      <c r="P11" s="405">
        <v>251242</v>
      </c>
      <c r="Q11" s="406">
        <v>3301</v>
      </c>
      <c r="R11" s="405">
        <v>3387</v>
      </c>
      <c r="S11" s="407">
        <f t="shared" si="3"/>
        <v>513014</v>
      </c>
      <c r="T11" s="408">
        <f t="shared" si="4"/>
        <v>0.12347822654483172</v>
      </c>
      <c r="U11" s="409">
        <v>233964</v>
      </c>
      <c r="V11" s="405">
        <v>225617</v>
      </c>
      <c r="W11" s="406">
        <v>4161</v>
      </c>
      <c r="X11" s="405">
        <v>4543</v>
      </c>
      <c r="Y11" s="407">
        <f t="shared" si="5"/>
        <v>468285</v>
      </c>
      <c r="Z11" s="411">
        <f t="shared" si="7"/>
        <v>0.09551661915286624</v>
      </c>
    </row>
    <row r="12" spans="1:26" ht="21" customHeight="1">
      <c r="A12" s="402" t="s">
        <v>411</v>
      </c>
      <c r="B12" s="403" t="s">
        <v>412</v>
      </c>
      <c r="C12" s="404">
        <v>190797</v>
      </c>
      <c r="D12" s="405">
        <v>178264</v>
      </c>
      <c r="E12" s="406">
        <v>852</v>
      </c>
      <c r="F12" s="405">
        <v>1381</v>
      </c>
      <c r="G12" s="407">
        <f t="shared" si="6"/>
        <v>371294</v>
      </c>
      <c r="H12" s="408">
        <f t="shared" si="0"/>
        <v>0.08936739474310008</v>
      </c>
      <c r="I12" s="409">
        <v>178186</v>
      </c>
      <c r="J12" s="405">
        <v>166815</v>
      </c>
      <c r="K12" s="406">
        <v>575</v>
      </c>
      <c r="L12" s="405">
        <v>510</v>
      </c>
      <c r="M12" s="407">
        <f t="shared" si="1"/>
        <v>346086</v>
      </c>
      <c r="N12" s="410">
        <f t="shared" si="2"/>
        <v>0.07283738723901001</v>
      </c>
      <c r="O12" s="404">
        <v>190797</v>
      </c>
      <c r="P12" s="405">
        <v>178264</v>
      </c>
      <c r="Q12" s="406">
        <v>852</v>
      </c>
      <c r="R12" s="405">
        <v>1381</v>
      </c>
      <c r="S12" s="407">
        <f t="shared" si="3"/>
        <v>371294</v>
      </c>
      <c r="T12" s="408">
        <f t="shared" si="4"/>
        <v>0.08936739474310008</v>
      </c>
      <c r="U12" s="409">
        <v>178186</v>
      </c>
      <c r="V12" s="405">
        <v>166815</v>
      </c>
      <c r="W12" s="406">
        <v>575</v>
      </c>
      <c r="X12" s="405">
        <v>510</v>
      </c>
      <c r="Y12" s="407">
        <f t="shared" si="5"/>
        <v>346086</v>
      </c>
      <c r="Z12" s="411">
        <f t="shared" si="7"/>
        <v>0.07283738723901001</v>
      </c>
    </row>
    <row r="13" spans="1:26" ht="21" customHeight="1">
      <c r="A13" s="402" t="s">
        <v>413</v>
      </c>
      <c r="B13" s="403" t="s">
        <v>414</v>
      </c>
      <c r="C13" s="404">
        <v>185696</v>
      </c>
      <c r="D13" s="405">
        <v>176461</v>
      </c>
      <c r="E13" s="406">
        <v>4136</v>
      </c>
      <c r="F13" s="405">
        <v>3358</v>
      </c>
      <c r="G13" s="407">
        <f t="shared" si="6"/>
        <v>369651</v>
      </c>
      <c r="H13" s="408">
        <f t="shared" si="0"/>
        <v>0.0889719382327258</v>
      </c>
      <c r="I13" s="409">
        <v>171995</v>
      </c>
      <c r="J13" s="405">
        <v>156010</v>
      </c>
      <c r="K13" s="406">
        <v>4753</v>
      </c>
      <c r="L13" s="405">
        <v>5393</v>
      </c>
      <c r="M13" s="407">
        <f t="shared" si="1"/>
        <v>338151</v>
      </c>
      <c r="N13" s="410">
        <f t="shared" si="2"/>
        <v>0.09315365029232492</v>
      </c>
      <c r="O13" s="404">
        <v>185696</v>
      </c>
      <c r="P13" s="405">
        <v>176461</v>
      </c>
      <c r="Q13" s="406">
        <v>4136</v>
      </c>
      <c r="R13" s="405">
        <v>3358</v>
      </c>
      <c r="S13" s="407">
        <f t="shared" si="3"/>
        <v>369651</v>
      </c>
      <c r="T13" s="408">
        <f t="shared" si="4"/>
        <v>0.0889719382327258</v>
      </c>
      <c r="U13" s="409">
        <v>171995</v>
      </c>
      <c r="V13" s="405">
        <v>156010</v>
      </c>
      <c r="W13" s="406">
        <v>4753</v>
      </c>
      <c r="X13" s="405">
        <v>5393</v>
      </c>
      <c r="Y13" s="407">
        <f t="shared" si="5"/>
        <v>338151</v>
      </c>
      <c r="Z13" s="411">
        <f t="shared" si="7"/>
        <v>0.09315365029232492</v>
      </c>
    </row>
    <row r="14" spans="1:26" ht="21" customHeight="1">
      <c r="A14" s="402" t="s">
        <v>415</v>
      </c>
      <c r="B14" s="403" t="s">
        <v>416</v>
      </c>
      <c r="C14" s="404">
        <v>115278</v>
      </c>
      <c r="D14" s="405">
        <v>101640</v>
      </c>
      <c r="E14" s="406">
        <v>1451</v>
      </c>
      <c r="F14" s="405">
        <v>1835</v>
      </c>
      <c r="G14" s="407">
        <f>SUM(C14:F14)</f>
        <v>220204</v>
      </c>
      <c r="H14" s="408">
        <f>G14/$G$9</f>
        <v>0.05300128144276399</v>
      </c>
      <c r="I14" s="409">
        <v>117394</v>
      </c>
      <c r="J14" s="405">
        <v>101471</v>
      </c>
      <c r="K14" s="406">
        <v>1331</v>
      </c>
      <c r="L14" s="405">
        <v>2019</v>
      </c>
      <c r="M14" s="407">
        <f>SUM(I14:L14)</f>
        <v>222215</v>
      </c>
      <c r="N14" s="410">
        <f>IF(ISERROR(G14/M14-1),"         /0",(G14/M14-1))</f>
        <v>-0.009049794118308863</v>
      </c>
      <c r="O14" s="404">
        <v>115278</v>
      </c>
      <c r="P14" s="405">
        <v>101640</v>
      </c>
      <c r="Q14" s="406">
        <v>1451</v>
      </c>
      <c r="R14" s="405">
        <v>1835</v>
      </c>
      <c r="S14" s="407">
        <f>SUM(O14:R14)</f>
        <v>220204</v>
      </c>
      <c r="T14" s="408">
        <f>S14/$S$9</f>
        <v>0.05300128144276399</v>
      </c>
      <c r="U14" s="409">
        <v>117394</v>
      </c>
      <c r="V14" s="405">
        <v>101471</v>
      </c>
      <c r="W14" s="406">
        <v>1331</v>
      </c>
      <c r="X14" s="405">
        <v>2019</v>
      </c>
      <c r="Y14" s="407">
        <f>SUM(U14:X14)</f>
        <v>222215</v>
      </c>
      <c r="Z14" s="411">
        <f>IF(ISERROR(S14/Y14-1),"         /0",IF(S14/Y14&gt;5,"  *  ",(S14/Y14-1)))</f>
        <v>-0.009049794118308863</v>
      </c>
    </row>
    <row r="15" spans="1:26" ht="21" customHeight="1">
      <c r="A15" s="402" t="s">
        <v>417</v>
      </c>
      <c r="B15" s="403" t="s">
        <v>418</v>
      </c>
      <c r="C15" s="404">
        <v>84794</v>
      </c>
      <c r="D15" s="405">
        <v>81054</v>
      </c>
      <c r="E15" s="406">
        <v>18530</v>
      </c>
      <c r="F15" s="405">
        <v>18377</v>
      </c>
      <c r="G15" s="407">
        <f>SUM(C15:F15)</f>
        <v>202755</v>
      </c>
      <c r="H15" s="408">
        <f>G15/$G$9</f>
        <v>0.0488014514674012</v>
      </c>
      <c r="I15" s="409">
        <v>77039</v>
      </c>
      <c r="J15" s="405">
        <v>73691</v>
      </c>
      <c r="K15" s="406">
        <v>18493</v>
      </c>
      <c r="L15" s="405">
        <v>17868</v>
      </c>
      <c r="M15" s="407">
        <f>SUM(I15:L15)</f>
        <v>187091</v>
      </c>
      <c r="N15" s="410">
        <f>IF(ISERROR(G15/M15-1),"         /0",(G15/M15-1))</f>
        <v>0.08372396320507125</v>
      </c>
      <c r="O15" s="404">
        <v>84794</v>
      </c>
      <c r="P15" s="405">
        <v>81054</v>
      </c>
      <c r="Q15" s="406">
        <v>18530</v>
      </c>
      <c r="R15" s="405">
        <v>18377</v>
      </c>
      <c r="S15" s="407">
        <f>SUM(O15:R15)</f>
        <v>202755</v>
      </c>
      <c r="T15" s="408">
        <f>S15/$S$9</f>
        <v>0.0488014514674012</v>
      </c>
      <c r="U15" s="409">
        <v>77039</v>
      </c>
      <c r="V15" s="405">
        <v>73691</v>
      </c>
      <c r="W15" s="406">
        <v>18493</v>
      </c>
      <c r="X15" s="405">
        <v>17868</v>
      </c>
      <c r="Y15" s="407">
        <f>SUM(U15:X15)</f>
        <v>187091</v>
      </c>
      <c r="Z15" s="411">
        <f>IF(ISERROR(S15/Y15-1),"         /0",IF(S15/Y15&gt;5,"  *  ",(S15/Y15-1)))</f>
        <v>0.08372396320507125</v>
      </c>
    </row>
    <row r="16" spans="1:26" ht="21" customHeight="1">
      <c r="A16" s="402" t="s">
        <v>419</v>
      </c>
      <c r="B16" s="403" t="s">
        <v>420</v>
      </c>
      <c r="C16" s="404">
        <v>82161</v>
      </c>
      <c r="D16" s="405">
        <v>74706</v>
      </c>
      <c r="E16" s="406">
        <v>649</v>
      </c>
      <c r="F16" s="405">
        <v>606</v>
      </c>
      <c r="G16" s="407">
        <f>SUM(C16:F16)</f>
        <v>158122</v>
      </c>
      <c r="H16" s="408">
        <f>G16/$G$9</f>
        <v>0.038058657537068934</v>
      </c>
      <c r="I16" s="409">
        <v>74838</v>
      </c>
      <c r="J16" s="405">
        <v>71418</v>
      </c>
      <c r="K16" s="406">
        <v>541</v>
      </c>
      <c r="L16" s="405">
        <v>492</v>
      </c>
      <c r="M16" s="407">
        <f>SUM(I16:L16)</f>
        <v>147289</v>
      </c>
      <c r="N16" s="410">
        <f>IF(ISERROR(G16/M16-1),"         /0",(G16/M16-1))</f>
        <v>0.07354928066590172</v>
      </c>
      <c r="O16" s="404">
        <v>82161</v>
      </c>
      <c r="P16" s="405">
        <v>74706</v>
      </c>
      <c r="Q16" s="406">
        <v>649</v>
      </c>
      <c r="R16" s="405">
        <v>606</v>
      </c>
      <c r="S16" s="407">
        <f>SUM(O16:R16)</f>
        <v>158122</v>
      </c>
      <c r="T16" s="408">
        <f>S16/$S$9</f>
        <v>0.038058657537068934</v>
      </c>
      <c r="U16" s="409">
        <v>74838</v>
      </c>
      <c r="V16" s="405">
        <v>71418</v>
      </c>
      <c r="W16" s="406">
        <v>541</v>
      </c>
      <c r="X16" s="405">
        <v>492</v>
      </c>
      <c r="Y16" s="407">
        <f>SUM(U16:X16)</f>
        <v>147289</v>
      </c>
      <c r="Z16" s="411">
        <f>IF(ISERROR(S16/Y16-1),"         /0",IF(S16/Y16&gt;5,"  *  ",(S16/Y16-1)))</f>
        <v>0.07354928066590172</v>
      </c>
    </row>
    <row r="17" spans="1:26" ht="21" customHeight="1">
      <c r="A17" s="402" t="s">
        <v>421</v>
      </c>
      <c r="B17" s="403" t="s">
        <v>422</v>
      </c>
      <c r="C17" s="404">
        <v>66371</v>
      </c>
      <c r="D17" s="405">
        <v>59979</v>
      </c>
      <c r="E17" s="406">
        <v>1470</v>
      </c>
      <c r="F17" s="405">
        <v>1384</v>
      </c>
      <c r="G17" s="407">
        <f>SUM(C17:F17)</f>
        <v>129204</v>
      </c>
      <c r="H17" s="408">
        <f>G17/$G$9</f>
        <v>0.031098334124406816</v>
      </c>
      <c r="I17" s="409">
        <v>66835</v>
      </c>
      <c r="J17" s="405">
        <v>60926</v>
      </c>
      <c r="K17" s="406">
        <v>1333</v>
      </c>
      <c r="L17" s="405">
        <v>1750</v>
      </c>
      <c r="M17" s="407">
        <f>SUM(I17:L17)</f>
        <v>130844</v>
      </c>
      <c r="N17" s="410">
        <f>IF(ISERROR(G17/M17-1),"         /0",(G17/M17-1))</f>
        <v>-0.012534009966066462</v>
      </c>
      <c r="O17" s="404">
        <v>66371</v>
      </c>
      <c r="P17" s="405">
        <v>59979</v>
      </c>
      <c r="Q17" s="406">
        <v>1470</v>
      </c>
      <c r="R17" s="405">
        <v>1384</v>
      </c>
      <c r="S17" s="407">
        <f>SUM(O17:R17)</f>
        <v>129204</v>
      </c>
      <c r="T17" s="408">
        <f>S17/$S$9</f>
        <v>0.031098334124406816</v>
      </c>
      <c r="U17" s="409">
        <v>66835</v>
      </c>
      <c r="V17" s="405">
        <v>60926</v>
      </c>
      <c r="W17" s="406">
        <v>1333</v>
      </c>
      <c r="X17" s="405">
        <v>1750</v>
      </c>
      <c r="Y17" s="407">
        <f>SUM(U17:X17)</f>
        <v>130844</v>
      </c>
      <c r="Z17" s="411">
        <f>IF(ISERROR(S17/Y17-1),"         /0",IF(S17/Y17&gt;5,"  *  ",(S17/Y17-1)))</f>
        <v>-0.012534009966066462</v>
      </c>
    </row>
    <row r="18" spans="1:26" ht="21" customHeight="1">
      <c r="A18" s="402" t="s">
        <v>423</v>
      </c>
      <c r="B18" s="403" t="s">
        <v>424</v>
      </c>
      <c r="C18" s="404">
        <v>53802</v>
      </c>
      <c r="D18" s="405">
        <v>48488</v>
      </c>
      <c r="E18" s="406">
        <v>2413</v>
      </c>
      <c r="F18" s="405">
        <v>2329</v>
      </c>
      <c r="G18" s="407">
        <f>SUM(C18:F18)</f>
        <v>107032</v>
      </c>
      <c r="H18" s="408">
        <f>G18/$G$9</f>
        <v>0.025761717114048406</v>
      </c>
      <c r="I18" s="409">
        <v>55384</v>
      </c>
      <c r="J18" s="405">
        <v>50355</v>
      </c>
      <c r="K18" s="406">
        <v>2377</v>
      </c>
      <c r="L18" s="405">
        <v>1597</v>
      </c>
      <c r="M18" s="407">
        <f>SUM(I18:L18)</f>
        <v>109713</v>
      </c>
      <c r="N18" s="410">
        <f>IF(ISERROR(G18/M18-1),"         /0",(G18/M18-1))</f>
        <v>-0.024436484281716853</v>
      </c>
      <c r="O18" s="404">
        <v>53802</v>
      </c>
      <c r="P18" s="405">
        <v>48488</v>
      </c>
      <c r="Q18" s="406">
        <v>2413</v>
      </c>
      <c r="R18" s="405">
        <v>2329</v>
      </c>
      <c r="S18" s="407">
        <f>SUM(O18:R18)</f>
        <v>107032</v>
      </c>
      <c r="T18" s="408">
        <f>S18/$S$9</f>
        <v>0.025761717114048406</v>
      </c>
      <c r="U18" s="409">
        <v>55384</v>
      </c>
      <c r="V18" s="405">
        <v>50355</v>
      </c>
      <c r="W18" s="406">
        <v>2377</v>
      </c>
      <c r="X18" s="405">
        <v>1597</v>
      </c>
      <c r="Y18" s="407">
        <f>SUM(U18:X18)</f>
        <v>109713</v>
      </c>
      <c r="Z18" s="411">
        <f>IF(ISERROR(S18/Y18-1),"         /0",IF(S18/Y18&gt;5,"  *  ",(S18/Y18-1)))</f>
        <v>-0.024436484281716853</v>
      </c>
    </row>
    <row r="19" spans="1:26" ht="21" customHeight="1">
      <c r="A19" s="402" t="s">
        <v>425</v>
      </c>
      <c r="B19" s="403" t="s">
        <v>426</v>
      </c>
      <c r="C19" s="404">
        <v>40639</v>
      </c>
      <c r="D19" s="405">
        <v>45898</v>
      </c>
      <c r="E19" s="406">
        <v>2045</v>
      </c>
      <c r="F19" s="405">
        <v>3149</v>
      </c>
      <c r="G19" s="407">
        <f t="shared" si="6"/>
        <v>91731</v>
      </c>
      <c r="H19" s="408">
        <f t="shared" si="0"/>
        <v>0.02207889297209035</v>
      </c>
      <c r="I19" s="409">
        <v>36935</v>
      </c>
      <c r="J19" s="405">
        <v>42978</v>
      </c>
      <c r="K19" s="406">
        <v>2777</v>
      </c>
      <c r="L19" s="405">
        <v>3782</v>
      </c>
      <c r="M19" s="407">
        <f t="shared" si="1"/>
        <v>86472</v>
      </c>
      <c r="N19" s="410">
        <f t="shared" si="2"/>
        <v>0.06081737441021362</v>
      </c>
      <c r="O19" s="404">
        <v>40639</v>
      </c>
      <c r="P19" s="405">
        <v>45898</v>
      </c>
      <c r="Q19" s="406">
        <v>2045</v>
      </c>
      <c r="R19" s="405">
        <v>3149</v>
      </c>
      <c r="S19" s="407">
        <f t="shared" si="3"/>
        <v>91731</v>
      </c>
      <c r="T19" s="408">
        <f t="shared" si="4"/>
        <v>0.02207889297209035</v>
      </c>
      <c r="U19" s="409">
        <v>36935</v>
      </c>
      <c r="V19" s="405">
        <v>42978</v>
      </c>
      <c r="W19" s="406">
        <v>2777</v>
      </c>
      <c r="X19" s="405">
        <v>3782</v>
      </c>
      <c r="Y19" s="407">
        <f t="shared" si="5"/>
        <v>86472</v>
      </c>
      <c r="Z19" s="411">
        <f t="shared" si="7"/>
        <v>0.06081737441021362</v>
      </c>
    </row>
    <row r="20" spans="1:26" ht="21" customHeight="1">
      <c r="A20" s="402" t="s">
        <v>427</v>
      </c>
      <c r="B20" s="403" t="s">
        <v>428</v>
      </c>
      <c r="C20" s="404">
        <v>47523</v>
      </c>
      <c r="D20" s="405">
        <v>37435</v>
      </c>
      <c r="E20" s="406">
        <v>235</v>
      </c>
      <c r="F20" s="405">
        <v>26</v>
      </c>
      <c r="G20" s="407">
        <f t="shared" si="6"/>
        <v>85219</v>
      </c>
      <c r="H20" s="408">
        <f>G20/$G$9</f>
        <v>0.02051150843431956</v>
      </c>
      <c r="I20" s="409">
        <v>46151</v>
      </c>
      <c r="J20" s="405">
        <v>37110</v>
      </c>
      <c r="K20" s="406">
        <v>331</v>
      </c>
      <c r="L20" s="405">
        <v>19</v>
      </c>
      <c r="M20" s="407">
        <f>SUM(I20:L20)</f>
        <v>83611</v>
      </c>
      <c r="N20" s="410">
        <f>IF(ISERROR(G20/M20-1),"         /0",(G20/M20-1))</f>
        <v>0.01923191924507539</v>
      </c>
      <c r="O20" s="404">
        <v>47523</v>
      </c>
      <c r="P20" s="405">
        <v>37435</v>
      </c>
      <c r="Q20" s="406">
        <v>235</v>
      </c>
      <c r="R20" s="405">
        <v>26</v>
      </c>
      <c r="S20" s="407">
        <f>SUM(O20:R20)</f>
        <v>85219</v>
      </c>
      <c r="T20" s="408">
        <f>S20/$S$9</f>
        <v>0.02051150843431956</v>
      </c>
      <c r="U20" s="409">
        <v>46151</v>
      </c>
      <c r="V20" s="405">
        <v>37110</v>
      </c>
      <c r="W20" s="406">
        <v>331</v>
      </c>
      <c r="X20" s="405">
        <v>19</v>
      </c>
      <c r="Y20" s="407">
        <f>SUM(U20:X20)</f>
        <v>83611</v>
      </c>
      <c r="Z20" s="411">
        <f>IF(ISERROR(S20/Y20-1),"         /0",IF(S20/Y20&gt;5,"  *  ",(S20/Y20-1)))</f>
        <v>0.01923191924507539</v>
      </c>
    </row>
    <row r="21" spans="1:26" ht="21" customHeight="1">
      <c r="A21" s="402" t="s">
        <v>429</v>
      </c>
      <c r="B21" s="403" t="s">
        <v>430</v>
      </c>
      <c r="C21" s="404">
        <v>41234</v>
      </c>
      <c r="D21" s="405">
        <v>38433</v>
      </c>
      <c r="E21" s="406">
        <v>199</v>
      </c>
      <c r="F21" s="405">
        <v>161</v>
      </c>
      <c r="G21" s="407">
        <f t="shared" si="6"/>
        <v>80027</v>
      </c>
      <c r="H21" s="408">
        <f>G21/$G$9</f>
        <v>0.019261836978529335</v>
      </c>
      <c r="I21" s="409">
        <v>47982</v>
      </c>
      <c r="J21" s="405">
        <v>42331</v>
      </c>
      <c r="K21" s="406">
        <v>208</v>
      </c>
      <c r="L21" s="405">
        <v>281</v>
      </c>
      <c r="M21" s="407">
        <f>SUM(I21:L21)</f>
        <v>90802</v>
      </c>
      <c r="N21" s="410">
        <f>IF(ISERROR(G21/M21-1),"         /0",(G21/M21-1))</f>
        <v>-0.11866478711922646</v>
      </c>
      <c r="O21" s="404">
        <v>41234</v>
      </c>
      <c r="P21" s="405">
        <v>38433</v>
      </c>
      <c r="Q21" s="406">
        <v>199</v>
      </c>
      <c r="R21" s="405">
        <v>161</v>
      </c>
      <c r="S21" s="407">
        <f>SUM(O21:R21)</f>
        <v>80027</v>
      </c>
      <c r="T21" s="408">
        <f>S21/$S$9</f>
        <v>0.019261836978529335</v>
      </c>
      <c r="U21" s="409">
        <v>47982</v>
      </c>
      <c r="V21" s="405">
        <v>42331</v>
      </c>
      <c r="W21" s="406">
        <v>208</v>
      </c>
      <c r="X21" s="405">
        <v>281</v>
      </c>
      <c r="Y21" s="407">
        <f>SUM(U21:X21)</f>
        <v>90802</v>
      </c>
      <c r="Z21" s="411">
        <f>IF(ISERROR(S21/Y21-1),"         /0",IF(S21/Y21&gt;5,"  *  ",(S21/Y21-1)))</f>
        <v>-0.11866478711922646</v>
      </c>
    </row>
    <row r="22" spans="1:26" ht="21" customHeight="1">
      <c r="A22" s="402" t="s">
        <v>431</v>
      </c>
      <c r="B22" s="403" t="s">
        <v>432</v>
      </c>
      <c r="C22" s="404">
        <v>17696</v>
      </c>
      <c r="D22" s="405">
        <v>13703</v>
      </c>
      <c r="E22" s="406">
        <v>751</v>
      </c>
      <c r="F22" s="405">
        <v>1151</v>
      </c>
      <c r="G22" s="407">
        <f t="shared" si="6"/>
        <v>33301</v>
      </c>
      <c r="H22" s="408">
        <f t="shared" si="0"/>
        <v>0.00801527525987486</v>
      </c>
      <c r="I22" s="409">
        <v>18033</v>
      </c>
      <c r="J22" s="405">
        <v>13222</v>
      </c>
      <c r="K22" s="406">
        <v>796</v>
      </c>
      <c r="L22" s="405">
        <v>1571</v>
      </c>
      <c r="M22" s="407">
        <f t="shared" si="1"/>
        <v>33622</v>
      </c>
      <c r="N22" s="410">
        <f t="shared" si="2"/>
        <v>-0.009547320207007326</v>
      </c>
      <c r="O22" s="404">
        <v>17696</v>
      </c>
      <c r="P22" s="405">
        <v>13703</v>
      </c>
      <c r="Q22" s="406">
        <v>751</v>
      </c>
      <c r="R22" s="405">
        <v>1151</v>
      </c>
      <c r="S22" s="407">
        <f t="shared" si="3"/>
        <v>33301</v>
      </c>
      <c r="T22" s="408">
        <f t="shared" si="4"/>
        <v>0.00801527525987486</v>
      </c>
      <c r="U22" s="409">
        <v>18033</v>
      </c>
      <c r="V22" s="405">
        <v>13222</v>
      </c>
      <c r="W22" s="406">
        <v>796</v>
      </c>
      <c r="X22" s="405">
        <v>1571</v>
      </c>
      <c r="Y22" s="407">
        <f t="shared" si="5"/>
        <v>33622</v>
      </c>
      <c r="Z22" s="411">
        <f t="shared" si="7"/>
        <v>-0.009547320207007326</v>
      </c>
    </row>
    <row r="23" spans="1:26" ht="21" customHeight="1">
      <c r="A23" s="402" t="s">
        <v>433</v>
      </c>
      <c r="B23" s="403" t="s">
        <v>434</v>
      </c>
      <c r="C23" s="404">
        <v>13593</v>
      </c>
      <c r="D23" s="405">
        <v>13383</v>
      </c>
      <c r="E23" s="406">
        <v>3004</v>
      </c>
      <c r="F23" s="405">
        <v>2481</v>
      </c>
      <c r="G23" s="407">
        <f t="shared" si="6"/>
        <v>32461</v>
      </c>
      <c r="H23" s="408">
        <f aca="true" t="shared" si="8" ref="H23:H33">G23/$G$9</f>
        <v>0.007813094207705408</v>
      </c>
      <c r="I23" s="409">
        <v>9581</v>
      </c>
      <c r="J23" s="405">
        <v>9625</v>
      </c>
      <c r="K23" s="406">
        <v>3869</v>
      </c>
      <c r="L23" s="405">
        <v>3648</v>
      </c>
      <c r="M23" s="407">
        <f aca="true" t="shared" si="9" ref="M23:M33">SUM(I23:L23)</f>
        <v>26723</v>
      </c>
      <c r="N23" s="410">
        <f aca="true" t="shared" si="10" ref="N23:N33">IF(ISERROR(G23/M23-1),"         /0",(G23/M23-1))</f>
        <v>0.21472140104030246</v>
      </c>
      <c r="O23" s="404">
        <v>13593</v>
      </c>
      <c r="P23" s="405">
        <v>13383</v>
      </c>
      <c r="Q23" s="406">
        <v>3004</v>
      </c>
      <c r="R23" s="405">
        <v>2481</v>
      </c>
      <c r="S23" s="407">
        <f aca="true" t="shared" si="11" ref="S23:S33">SUM(O23:R23)</f>
        <v>32461</v>
      </c>
      <c r="T23" s="408">
        <f aca="true" t="shared" si="12" ref="T23:T33">S23/$S$9</f>
        <v>0.007813094207705408</v>
      </c>
      <c r="U23" s="409">
        <v>9581</v>
      </c>
      <c r="V23" s="405">
        <v>9625</v>
      </c>
      <c r="W23" s="406">
        <v>3869</v>
      </c>
      <c r="X23" s="405">
        <v>3648</v>
      </c>
      <c r="Y23" s="407">
        <f aca="true" t="shared" si="13" ref="Y23:Y33">SUM(U23:X23)</f>
        <v>26723</v>
      </c>
      <c r="Z23" s="411">
        <f aca="true" t="shared" si="14" ref="Z23:Z33">IF(ISERROR(S23/Y23-1),"         /0",IF(S23/Y23&gt;5,"  *  ",(S23/Y23-1)))</f>
        <v>0.21472140104030246</v>
      </c>
    </row>
    <row r="24" spans="1:26" ht="21" customHeight="1">
      <c r="A24" s="402" t="s">
        <v>435</v>
      </c>
      <c r="B24" s="403" t="s">
        <v>436</v>
      </c>
      <c r="C24" s="404">
        <v>16707</v>
      </c>
      <c r="D24" s="405">
        <v>14334</v>
      </c>
      <c r="E24" s="406">
        <v>149</v>
      </c>
      <c r="F24" s="405">
        <v>41</v>
      </c>
      <c r="G24" s="407">
        <f t="shared" si="6"/>
        <v>31231</v>
      </c>
      <c r="H24" s="408">
        <f t="shared" si="8"/>
        <v>0.007517043381314427</v>
      </c>
      <c r="I24" s="409">
        <v>16976</v>
      </c>
      <c r="J24" s="405">
        <v>13524</v>
      </c>
      <c r="K24" s="406">
        <v>8</v>
      </c>
      <c r="L24" s="405">
        <v>12</v>
      </c>
      <c r="M24" s="407">
        <f t="shared" si="9"/>
        <v>30520</v>
      </c>
      <c r="N24" s="410">
        <f t="shared" si="10"/>
        <v>0.023296199213630464</v>
      </c>
      <c r="O24" s="404">
        <v>16707</v>
      </c>
      <c r="P24" s="405">
        <v>14334</v>
      </c>
      <c r="Q24" s="406">
        <v>149</v>
      </c>
      <c r="R24" s="405">
        <v>41</v>
      </c>
      <c r="S24" s="407">
        <f t="shared" si="11"/>
        <v>31231</v>
      </c>
      <c r="T24" s="408">
        <f t="shared" si="12"/>
        <v>0.007517043381314427</v>
      </c>
      <c r="U24" s="409">
        <v>16976</v>
      </c>
      <c r="V24" s="405">
        <v>13524</v>
      </c>
      <c r="W24" s="406">
        <v>8</v>
      </c>
      <c r="X24" s="405">
        <v>12</v>
      </c>
      <c r="Y24" s="407">
        <f t="shared" si="13"/>
        <v>30520</v>
      </c>
      <c r="Z24" s="411">
        <f t="shared" si="14"/>
        <v>0.023296199213630464</v>
      </c>
    </row>
    <row r="25" spans="1:26" ht="21" customHeight="1">
      <c r="A25" s="402" t="s">
        <v>437</v>
      </c>
      <c r="B25" s="403" t="s">
        <v>438</v>
      </c>
      <c r="C25" s="404">
        <v>16045</v>
      </c>
      <c r="D25" s="405">
        <v>14590</v>
      </c>
      <c r="E25" s="406">
        <v>0</v>
      </c>
      <c r="F25" s="405">
        <v>2</v>
      </c>
      <c r="G25" s="407">
        <f t="shared" si="6"/>
        <v>30637</v>
      </c>
      <c r="H25" s="408">
        <f>G25/$G$9</f>
        <v>0.007374072494423172</v>
      </c>
      <c r="I25" s="409">
        <v>18562</v>
      </c>
      <c r="J25" s="405">
        <v>15753</v>
      </c>
      <c r="K25" s="406">
        <v>7</v>
      </c>
      <c r="L25" s="405">
        <v>9</v>
      </c>
      <c r="M25" s="407">
        <f>SUM(I25:L25)</f>
        <v>34331</v>
      </c>
      <c r="N25" s="410">
        <f>IF(ISERROR(G25/M25-1),"         /0",(G25/M25-1))</f>
        <v>-0.10759954560018647</v>
      </c>
      <c r="O25" s="404">
        <v>16045</v>
      </c>
      <c r="P25" s="405">
        <v>14590</v>
      </c>
      <c r="Q25" s="406">
        <v>0</v>
      </c>
      <c r="R25" s="405">
        <v>2</v>
      </c>
      <c r="S25" s="407">
        <f>SUM(O25:R25)</f>
        <v>30637</v>
      </c>
      <c r="T25" s="408">
        <f>S25/$S$9</f>
        <v>0.007374072494423172</v>
      </c>
      <c r="U25" s="409">
        <v>18562</v>
      </c>
      <c r="V25" s="405">
        <v>15753</v>
      </c>
      <c r="W25" s="406">
        <v>7</v>
      </c>
      <c r="X25" s="405">
        <v>9</v>
      </c>
      <c r="Y25" s="407">
        <f>SUM(U25:X25)</f>
        <v>34331</v>
      </c>
      <c r="Z25" s="411">
        <f>IF(ISERROR(S25/Y25-1),"         /0",IF(S25/Y25&gt;5,"  *  ",(S25/Y25-1)))</f>
        <v>-0.10759954560018647</v>
      </c>
    </row>
    <row r="26" spans="1:26" ht="21" customHeight="1">
      <c r="A26" s="402" t="s">
        <v>439</v>
      </c>
      <c r="B26" s="403" t="s">
        <v>439</v>
      </c>
      <c r="C26" s="404">
        <v>12044</v>
      </c>
      <c r="D26" s="405">
        <v>11227</v>
      </c>
      <c r="E26" s="406">
        <v>532</v>
      </c>
      <c r="F26" s="405">
        <v>402</v>
      </c>
      <c r="G26" s="407">
        <f t="shared" si="6"/>
        <v>24205</v>
      </c>
      <c r="H26" s="408">
        <f>G26/$G$9</f>
        <v>0.005825943294954235</v>
      </c>
      <c r="I26" s="409">
        <v>16738</v>
      </c>
      <c r="J26" s="405">
        <v>15776</v>
      </c>
      <c r="K26" s="406">
        <v>707</v>
      </c>
      <c r="L26" s="405">
        <v>708</v>
      </c>
      <c r="M26" s="407">
        <f>SUM(I26:L26)</f>
        <v>33929</v>
      </c>
      <c r="N26" s="410">
        <f>IF(ISERROR(G26/M26-1),"         /0",(G26/M26-1))</f>
        <v>-0.28659848507176755</v>
      </c>
      <c r="O26" s="404">
        <v>12044</v>
      </c>
      <c r="P26" s="405">
        <v>11227</v>
      </c>
      <c r="Q26" s="406">
        <v>532</v>
      </c>
      <c r="R26" s="405">
        <v>402</v>
      </c>
      <c r="S26" s="407">
        <f>SUM(O26:R26)</f>
        <v>24205</v>
      </c>
      <c r="T26" s="408">
        <f>S26/$S$9</f>
        <v>0.005825943294954235</v>
      </c>
      <c r="U26" s="409">
        <v>16738</v>
      </c>
      <c r="V26" s="405">
        <v>15776</v>
      </c>
      <c r="W26" s="406">
        <v>707</v>
      </c>
      <c r="X26" s="405">
        <v>708</v>
      </c>
      <c r="Y26" s="407">
        <f>SUM(U26:X26)</f>
        <v>33929</v>
      </c>
      <c r="Z26" s="411">
        <f>IF(ISERROR(S26/Y26-1),"         /0",IF(S26/Y26&gt;5,"  *  ",(S26/Y26-1)))</f>
        <v>-0.28659848507176755</v>
      </c>
    </row>
    <row r="27" spans="1:26" ht="21" customHeight="1">
      <c r="A27" s="402" t="s">
        <v>440</v>
      </c>
      <c r="B27" s="403" t="s">
        <v>441</v>
      </c>
      <c r="C27" s="404">
        <v>12517</v>
      </c>
      <c r="D27" s="405">
        <v>9968</v>
      </c>
      <c r="E27" s="406">
        <v>198</v>
      </c>
      <c r="F27" s="405">
        <v>139</v>
      </c>
      <c r="G27" s="407">
        <f t="shared" si="6"/>
        <v>22822</v>
      </c>
      <c r="H27" s="408">
        <f>G27/$G$9</f>
        <v>0.00549306663406096</v>
      </c>
      <c r="I27" s="409">
        <v>13479</v>
      </c>
      <c r="J27" s="405">
        <v>11894</v>
      </c>
      <c r="K27" s="406">
        <v>75</v>
      </c>
      <c r="L27" s="405">
        <v>64</v>
      </c>
      <c r="M27" s="407">
        <f>SUM(I27:L27)</f>
        <v>25512</v>
      </c>
      <c r="N27" s="410">
        <f>IF(ISERROR(G27/M27-1),"         /0",(G27/M27-1))</f>
        <v>-0.10544057698338039</v>
      </c>
      <c r="O27" s="404">
        <v>12517</v>
      </c>
      <c r="P27" s="405">
        <v>9968</v>
      </c>
      <c r="Q27" s="406">
        <v>198</v>
      </c>
      <c r="R27" s="405">
        <v>139</v>
      </c>
      <c r="S27" s="407">
        <f>SUM(O27:R27)</f>
        <v>22822</v>
      </c>
      <c r="T27" s="408">
        <f>S27/$S$9</f>
        <v>0.00549306663406096</v>
      </c>
      <c r="U27" s="409">
        <v>13479</v>
      </c>
      <c r="V27" s="405">
        <v>11894</v>
      </c>
      <c r="W27" s="406">
        <v>75</v>
      </c>
      <c r="X27" s="405">
        <v>64</v>
      </c>
      <c r="Y27" s="407">
        <f>SUM(U27:X27)</f>
        <v>25512</v>
      </c>
      <c r="Z27" s="411">
        <f>IF(ISERROR(S27/Y27-1),"         /0",IF(S27/Y27&gt;5,"  *  ",(S27/Y27-1)))</f>
        <v>-0.10544057698338039</v>
      </c>
    </row>
    <row r="28" spans="1:26" ht="21" customHeight="1">
      <c r="A28" s="402" t="s">
        <v>442</v>
      </c>
      <c r="B28" s="403" t="s">
        <v>443</v>
      </c>
      <c r="C28" s="404">
        <v>11314</v>
      </c>
      <c r="D28" s="405">
        <v>10187</v>
      </c>
      <c r="E28" s="406">
        <v>298</v>
      </c>
      <c r="F28" s="405">
        <v>288</v>
      </c>
      <c r="G28" s="407">
        <f t="shared" si="6"/>
        <v>22087</v>
      </c>
      <c r="H28" s="408">
        <f t="shared" si="8"/>
        <v>0.005316158213412691</v>
      </c>
      <c r="I28" s="409">
        <v>11731</v>
      </c>
      <c r="J28" s="405">
        <v>10447</v>
      </c>
      <c r="K28" s="406">
        <v>331</v>
      </c>
      <c r="L28" s="405">
        <v>314</v>
      </c>
      <c r="M28" s="407">
        <f t="shared" si="9"/>
        <v>22823</v>
      </c>
      <c r="N28" s="410">
        <f t="shared" si="10"/>
        <v>-0.03224817070499053</v>
      </c>
      <c r="O28" s="404">
        <v>11314</v>
      </c>
      <c r="P28" s="405">
        <v>10187</v>
      </c>
      <c r="Q28" s="406">
        <v>298</v>
      </c>
      <c r="R28" s="405">
        <v>288</v>
      </c>
      <c r="S28" s="407">
        <f t="shared" si="11"/>
        <v>22087</v>
      </c>
      <c r="T28" s="408">
        <f t="shared" si="12"/>
        <v>0.005316158213412691</v>
      </c>
      <c r="U28" s="409">
        <v>11731</v>
      </c>
      <c r="V28" s="405">
        <v>10447</v>
      </c>
      <c r="W28" s="406">
        <v>331</v>
      </c>
      <c r="X28" s="405">
        <v>314</v>
      </c>
      <c r="Y28" s="407">
        <f t="shared" si="13"/>
        <v>22823</v>
      </c>
      <c r="Z28" s="411">
        <f t="shared" si="14"/>
        <v>-0.03224817070499053</v>
      </c>
    </row>
    <row r="29" spans="1:26" ht="21" customHeight="1">
      <c r="A29" s="402" t="s">
        <v>444</v>
      </c>
      <c r="B29" s="403" t="s">
        <v>445</v>
      </c>
      <c r="C29" s="404">
        <v>8901</v>
      </c>
      <c r="D29" s="405">
        <v>8398</v>
      </c>
      <c r="E29" s="406">
        <v>3</v>
      </c>
      <c r="F29" s="405">
        <v>6</v>
      </c>
      <c r="G29" s="407">
        <f t="shared" si="6"/>
        <v>17308</v>
      </c>
      <c r="H29" s="408">
        <f t="shared" si="8"/>
        <v>0.00416589244160578</v>
      </c>
      <c r="I29" s="409">
        <v>7887</v>
      </c>
      <c r="J29" s="405">
        <v>7364</v>
      </c>
      <c r="K29" s="406">
        <v>56</v>
      </c>
      <c r="L29" s="405">
        <v>62</v>
      </c>
      <c r="M29" s="407">
        <f t="shared" si="9"/>
        <v>15369</v>
      </c>
      <c r="N29" s="410">
        <f t="shared" si="10"/>
        <v>0.12616305550133378</v>
      </c>
      <c r="O29" s="404">
        <v>8901</v>
      </c>
      <c r="P29" s="405">
        <v>8398</v>
      </c>
      <c r="Q29" s="406">
        <v>3</v>
      </c>
      <c r="R29" s="405">
        <v>6</v>
      </c>
      <c r="S29" s="407">
        <f t="shared" si="11"/>
        <v>17308</v>
      </c>
      <c r="T29" s="408">
        <f t="shared" si="12"/>
        <v>0.00416589244160578</v>
      </c>
      <c r="U29" s="409">
        <v>7887</v>
      </c>
      <c r="V29" s="405">
        <v>7364</v>
      </c>
      <c r="W29" s="406">
        <v>56</v>
      </c>
      <c r="X29" s="405">
        <v>62</v>
      </c>
      <c r="Y29" s="407">
        <f t="shared" si="13"/>
        <v>15369</v>
      </c>
      <c r="Z29" s="411">
        <f t="shared" si="14"/>
        <v>0.12616305550133378</v>
      </c>
    </row>
    <row r="30" spans="1:26" ht="21" customHeight="1">
      <c r="A30" s="402" t="s">
        <v>446</v>
      </c>
      <c r="B30" s="403" t="s">
        <v>447</v>
      </c>
      <c r="C30" s="404">
        <v>8133</v>
      </c>
      <c r="D30" s="405">
        <v>6985</v>
      </c>
      <c r="E30" s="406">
        <v>91</v>
      </c>
      <c r="F30" s="405">
        <v>27</v>
      </c>
      <c r="G30" s="407">
        <f t="shared" si="6"/>
        <v>15236</v>
      </c>
      <c r="H30" s="408">
        <f t="shared" si="8"/>
        <v>0.003667179179587801</v>
      </c>
      <c r="I30" s="409">
        <v>9776</v>
      </c>
      <c r="J30" s="405">
        <v>8777</v>
      </c>
      <c r="K30" s="406">
        <v>6</v>
      </c>
      <c r="L30" s="405">
        <v>6</v>
      </c>
      <c r="M30" s="407">
        <f t="shared" si="9"/>
        <v>18565</v>
      </c>
      <c r="N30" s="410">
        <f t="shared" si="10"/>
        <v>-0.17931591704820904</v>
      </c>
      <c r="O30" s="404">
        <v>8133</v>
      </c>
      <c r="P30" s="405">
        <v>6985</v>
      </c>
      <c r="Q30" s="406">
        <v>91</v>
      </c>
      <c r="R30" s="405">
        <v>27</v>
      </c>
      <c r="S30" s="407">
        <f t="shared" si="11"/>
        <v>15236</v>
      </c>
      <c r="T30" s="408">
        <f t="shared" si="12"/>
        <v>0.003667179179587801</v>
      </c>
      <c r="U30" s="409">
        <v>9776</v>
      </c>
      <c r="V30" s="405">
        <v>8777</v>
      </c>
      <c r="W30" s="406">
        <v>6</v>
      </c>
      <c r="X30" s="405">
        <v>6</v>
      </c>
      <c r="Y30" s="407">
        <f t="shared" si="13"/>
        <v>18565</v>
      </c>
      <c r="Z30" s="411">
        <f t="shared" si="14"/>
        <v>-0.17931591704820904</v>
      </c>
    </row>
    <row r="31" spans="1:26" ht="21" customHeight="1">
      <c r="A31" s="402" t="s">
        <v>448</v>
      </c>
      <c r="B31" s="403" t="s">
        <v>449</v>
      </c>
      <c r="C31" s="404">
        <v>3810</v>
      </c>
      <c r="D31" s="405">
        <v>3141</v>
      </c>
      <c r="E31" s="406">
        <v>3584</v>
      </c>
      <c r="F31" s="405">
        <v>3146</v>
      </c>
      <c r="G31" s="407">
        <f t="shared" si="6"/>
        <v>13681</v>
      </c>
      <c r="H31" s="408">
        <f t="shared" si="8"/>
        <v>0.0032929035413455437</v>
      </c>
      <c r="I31" s="409">
        <v>4374</v>
      </c>
      <c r="J31" s="405">
        <v>3512</v>
      </c>
      <c r="K31" s="406">
        <v>3377</v>
      </c>
      <c r="L31" s="405">
        <v>3365</v>
      </c>
      <c r="M31" s="407">
        <f t="shared" si="9"/>
        <v>14628</v>
      </c>
      <c r="N31" s="410">
        <f t="shared" si="10"/>
        <v>-0.06473885698660109</v>
      </c>
      <c r="O31" s="404">
        <v>3810</v>
      </c>
      <c r="P31" s="405">
        <v>3141</v>
      </c>
      <c r="Q31" s="406">
        <v>3584</v>
      </c>
      <c r="R31" s="405">
        <v>3146</v>
      </c>
      <c r="S31" s="407">
        <f t="shared" si="11"/>
        <v>13681</v>
      </c>
      <c r="T31" s="408">
        <f t="shared" si="12"/>
        <v>0.0032929035413455437</v>
      </c>
      <c r="U31" s="409">
        <v>4374</v>
      </c>
      <c r="V31" s="405">
        <v>3512</v>
      </c>
      <c r="W31" s="406">
        <v>3377</v>
      </c>
      <c r="X31" s="405">
        <v>3365</v>
      </c>
      <c r="Y31" s="407">
        <f t="shared" si="13"/>
        <v>14628</v>
      </c>
      <c r="Z31" s="411">
        <f t="shared" si="14"/>
        <v>-0.06473885698660109</v>
      </c>
    </row>
    <row r="32" spans="1:26" ht="21" customHeight="1">
      <c r="A32" s="402" t="s">
        <v>450</v>
      </c>
      <c r="B32" s="403" t="s">
        <v>451</v>
      </c>
      <c r="C32" s="404">
        <v>7340</v>
      </c>
      <c r="D32" s="405">
        <v>6164</v>
      </c>
      <c r="E32" s="406">
        <v>13</v>
      </c>
      <c r="F32" s="405">
        <v>9</v>
      </c>
      <c r="G32" s="407">
        <f t="shared" si="6"/>
        <v>13526</v>
      </c>
      <c r="H32" s="408">
        <f t="shared" si="8"/>
        <v>0.003255596323385705</v>
      </c>
      <c r="I32" s="409">
        <v>6748</v>
      </c>
      <c r="J32" s="405">
        <v>5335</v>
      </c>
      <c r="K32" s="406">
        <v>21</v>
      </c>
      <c r="L32" s="405">
        <v>16</v>
      </c>
      <c r="M32" s="407">
        <f t="shared" si="9"/>
        <v>12120</v>
      </c>
      <c r="N32" s="410">
        <f t="shared" si="10"/>
        <v>0.11600660066006596</v>
      </c>
      <c r="O32" s="404">
        <v>7340</v>
      </c>
      <c r="P32" s="405">
        <v>6164</v>
      </c>
      <c r="Q32" s="406">
        <v>13</v>
      </c>
      <c r="R32" s="405">
        <v>9</v>
      </c>
      <c r="S32" s="407">
        <f t="shared" si="11"/>
        <v>13526</v>
      </c>
      <c r="T32" s="408">
        <f t="shared" si="12"/>
        <v>0.003255596323385705</v>
      </c>
      <c r="U32" s="409">
        <v>6748</v>
      </c>
      <c r="V32" s="405">
        <v>5335</v>
      </c>
      <c r="W32" s="406">
        <v>21</v>
      </c>
      <c r="X32" s="405">
        <v>16</v>
      </c>
      <c r="Y32" s="407">
        <f t="shared" si="13"/>
        <v>12120</v>
      </c>
      <c r="Z32" s="411">
        <f t="shared" si="14"/>
        <v>0.11600660066006596</v>
      </c>
    </row>
    <row r="33" spans="1:26" ht="21" customHeight="1">
      <c r="A33" s="402" t="s">
        <v>452</v>
      </c>
      <c r="B33" s="403" t="s">
        <v>453</v>
      </c>
      <c r="C33" s="404">
        <v>6369</v>
      </c>
      <c r="D33" s="405">
        <v>5527</v>
      </c>
      <c r="E33" s="406">
        <v>18</v>
      </c>
      <c r="F33" s="405">
        <v>21</v>
      </c>
      <c r="G33" s="407">
        <f t="shared" si="6"/>
        <v>11935</v>
      </c>
      <c r="H33" s="408">
        <f t="shared" si="8"/>
        <v>0.0028726557829076137</v>
      </c>
      <c r="I33" s="409">
        <v>5504</v>
      </c>
      <c r="J33" s="405">
        <v>4996</v>
      </c>
      <c r="K33" s="406">
        <v>23</v>
      </c>
      <c r="L33" s="405">
        <v>23</v>
      </c>
      <c r="M33" s="407">
        <f t="shared" si="9"/>
        <v>10546</v>
      </c>
      <c r="N33" s="410">
        <f t="shared" si="10"/>
        <v>0.13170870472216945</v>
      </c>
      <c r="O33" s="404">
        <v>6369</v>
      </c>
      <c r="P33" s="405">
        <v>5527</v>
      </c>
      <c r="Q33" s="406">
        <v>18</v>
      </c>
      <c r="R33" s="405">
        <v>21</v>
      </c>
      <c r="S33" s="407">
        <f t="shared" si="11"/>
        <v>11935</v>
      </c>
      <c r="T33" s="408">
        <f t="shared" si="12"/>
        <v>0.0028726557829076137</v>
      </c>
      <c r="U33" s="409">
        <v>5504</v>
      </c>
      <c r="V33" s="405">
        <v>4996</v>
      </c>
      <c r="W33" s="406">
        <v>23</v>
      </c>
      <c r="X33" s="405">
        <v>23</v>
      </c>
      <c r="Y33" s="407">
        <f t="shared" si="13"/>
        <v>10546</v>
      </c>
      <c r="Z33" s="411">
        <f t="shared" si="14"/>
        <v>0.13170870472216945</v>
      </c>
    </row>
    <row r="34" spans="1:26" ht="21" customHeight="1">
      <c r="A34" s="402" t="s">
        <v>454</v>
      </c>
      <c r="B34" s="403" t="s">
        <v>455</v>
      </c>
      <c r="C34" s="404">
        <v>6091</v>
      </c>
      <c r="D34" s="405">
        <v>4358</v>
      </c>
      <c r="E34" s="406">
        <v>147</v>
      </c>
      <c r="F34" s="405">
        <v>251</v>
      </c>
      <c r="G34" s="407">
        <f t="shared" si="6"/>
        <v>10847</v>
      </c>
      <c r="H34" s="408">
        <f>G34/$G$9</f>
        <v>0.0026107831820024203</v>
      </c>
      <c r="I34" s="409">
        <v>5236</v>
      </c>
      <c r="J34" s="405">
        <v>4258</v>
      </c>
      <c r="K34" s="406">
        <v>192</v>
      </c>
      <c r="L34" s="405">
        <v>287</v>
      </c>
      <c r="M34" s="407">
        <f>SUM(I34:L34)</f>
        <v>9973</v>
      </c>
      <c r="N34" s="410">
        <f>IF(ISERROR(G34/M34-1),"         /0",(G34/M34-1))</f>
        <v>0.08763661887095164</v>
      </c>
      <c r="O34" s="404">
        <v>6091</v>
      </c>
      <c r="P34" s="405">
        <v>4358</v>
      </c>
      <c r="Q34" s="406">
        <v>147</v>
      </c>
      <c r="R34" s="405">
        <v>251</v>
      </c>
      <c r="S34" s="407">
        <f>SUM(O34:R34)</f>
        <v>10847</v>
      </c>
      <c r="T34" s="408">
        <f>S34/$S$9</f>
        <v>0.0026107831820024203</v>
      </c>
      <c r="U34" s="409">
        <v>5236</v>
      </c>
      <c r="V34" s="405">
        <v>4258</v>
      </c>
      <c r="W34" s="406">
        <v>192</v>
      </c>
      <c r="X34" s="405">
        <v>287</v>
      </c>
      <c r="Y34" s="407">
        <f>SUM(U34:X34)</f>
        <v>9973</v>
      </c>
      <c r="Z34" s="411">
        <f>IF(ISERROR(S34/Y34-1),"         /0",IF(S34/Y34&gt;5,"  *  ",(S34/Y34-1)))</f>
        <v>0.08763661887095164</v>
      </c>
    </row>
    <row r="35" spans="1:26" ht="21" customHeight="1">
      <c r="A35" s="402" t="s">
        <v>456</v>
      </c>
      <c r="B35" s="403" t="s">
        <v>457</v>
      </c>
      <c r="C35" s="404">
        <v>5444</v>
      </c>
      <c r="D35" s="405">
        <v>4526</v>
      </c>
      <c r="E35" s="406">
        <v>18</v>
      </c>
      <c r="F35" s="405">
        <v>20</v>
      </c>
      <c r="G35" s="407">
        <f t="shared" si="6"/>
        <v>10008</v>
      </c>
      <c r="H35" s="408">
        <f>G35/$G$9</f>
        <v>0.0024088428215617427</v>
      </c>
      <c r="I35" s="409">
        <v>7829</v>
      </c>
      <c r="J35" s="405">
        <v>6459</v>
      </c>
      <c r="K35" s="406">
        <v>78</v>
      </c>
      <c r="L35" s="405">
        <v>75</v>
      </c>
      <c r="M35" s="407">
        <f>SUM(I35:L35)</f>
        <v>14441</v>
      </c>
      <c r="N35" s="410">
        <f>IF(ISERROR(G35/M35-1),"         /0",(G35/M35-1))</f>
        <v>-0.3069732013018489</v>
      </c>
      <c r="O35" s="404">
        <v>5444</v>
      </c>
      <c r="P35" s="405">
        <v>4526</v>
      </c>
      <c r="Q35" s="406">
        <v>18</v>
      </c>
      <c r="R35" s="405">
        <v>20</v>
      </c>
      <c r="S35" s="407">
        <f>SUM(O35:R35)</f>
        <v>10008</v>
      </c>
      <c r="T35" s="408">
        <f>S35/$S$9</f>
        <v>0.0024088428215617427</v>
      </c>
      <c r="U35" s="409">
        <v>7829</v>
      </c>
      <c r="V35" s="405">
        <v>6459</v>
      </c>
      <c r="W35" s="406">
        <v>78</v>
      </c>
      <c r="X35" s="405">
        <v>75</v>
      </c>
      <c r="Y35" s="407">
        <f>SUM(U35:X35)</f>
        <v>14441</v>
      </c>
      <c r="Z35" s="411">
        <f>IF(ISERROR(S35/Y35-1),"         /0",IF(S35/Y35&gt;5,"  *  ",(S35/Y35-1)))</f>
        <v>-0.3069732013018489</v>
      </c>
    </row>
    <row r="36" spans="1:26" ht="21" customHeight="1">
      <c r="A36" s="402" t="s">
        <v>458</v>
      </c>
      <c r="B36" s="403" t="s">
        <v>459</v>
      </c>
      <c r="C36" s="404">
        <v>5370</v>
      </c>
      <c r="D36" s="405">
        <v>4411</v>
      </c>
      <c r="E36" s="406">
        <v>20</v>
      </c>
      <c r="F36" s="405">
        <v>21</v>
      </c>
      <c r="G36" s="407">
        <f t="shared" si="6"/>
        <v>9822</v>
      </c>
      <c r="H36" s="408">
        <f>G36/$G$9</f>
        <v>0.0023640741600099357</v>
      </c>
      <c r="I36" s="409">
        <v>5374</v>
      </c>
      <c r="J36" s="405">
        <v>4492</v>
      </c>
      <c r="K36" s="406">
        <v>28</v>
      </c>
      <c r="L36" s="405">
        <v>28</v>
      </c>
      <c r="M36" s="407">
        <f>SUM(I36:L36)</f>
        <v>9922</v>
      </c>
      <c r="N36" s="410">
        <f>IF(ISERROR(G36/M36-1),"         /0",(G36/M36-1))</f>
        <v>-0.01007861318282599</v>
      </c>
      <c r="O36" s="404">
        <v>5370</v>
      </c>
      <c r="P36" s="405">
        <v>4411</v>
      </c>
      <c r="Q36" s="406">
        <v>20</v>
      </c>
      <c r="R36" s="405">
        <v>21</v>
      </c>
      <c r="S36" s="407">
        <f>SUM(O36:R36)</f>
        <v>9822</v>
      </c>
      <c r="T36" s="408">
        <f>S36/$S$9</f>
        <v>0.0023640741600099357</v>
      </c>
      <c r="U36" s="409">
        <v>5374</v>
      </c>
      <c r="V36" s="405">
        <v>4492</v>
      </c>
      <c r="W36" s="406">
        <v>28</v>
      </c>
      <c r="X36" s="405">
        <v>28</v>
      </c>
      <c r="Y36" s="407">
        <f>SUM(U36:X36)</f>
        <v>9922</v>
      </c>
      <c r="Z36" s="411">
        <f>IF(ISERROR(S36/Y36-1),"         /0",IF(S36/Y36&gt;5,"  *  ",(S36/Y36-1)))</f>
        <v>-0.01007861318282599</v>
      </c>
    </row>
    <row r="37" spans="1:26" ht="21" customHeight="1">
      <c r="A37" s="402" t="s">
        <v>460</v>
      </c>
      <c r="B37" s="403" t="s">
        <v>461</v>
      </c>
      <c r="C37" s="404">
        <v>3934</v>
      </c>
      <c r="D37" s="405">
        <v>4023</v>
      </c>
      <c r="E37" s="406">
        <v>175</v>
      </c>
      <c r="F37" s="405">
        <v>181</v>
      </c>
      <c r="G37" s="407">
        <f t="shared" si="6"/>
        <v>8313</v>
      </c>
      <c r="H37" s="408">
        <f>G37/$G$9</f>
        <v>0.0020008703412912436</v>
      </c>
      <c r="I37" s="409">
        <v>4235</v>
      </c>
      <c r="J37" s="405">
        <v>4209</v>
      </c>
      <c r="K37" s="406">
        <v>147</v>
      </c>
      <c r="L37" s="405">
        <v>123</v>
      </c>
      <c r="M37" s="407">
        <f>SUM(I37:L37)</f>
        <v>8714</v>
      </c>
      <c r="N37" s="410">
        <f>IF(ISERROR(G37/M37-1),"         /0",(G37/M37-1))</f>
        <v>-0.04601790222630253</v>
      </c>
      <c r="O37" s="404">
        <v>3934</v>
      </c>
      <c r="P37" s="405">
        <v>4023</v>
      </c>
      <c r="Q37" s="406">
        <v>175</v>
      </c>
      <c r="R37" s="405">
        <v>181</v>
      </c>
      <c r="S37" s="407">
        <f>SUM(O37:R37)</f>
        <v>8313</v>
      </c>
      <c r="T37" s="408">
        <f>S37/$S$9</f>
        <v>0.0020008703412912436</v>
      </c>
      <c r="U37" s="409">
        <v>4235</v>
      </c>
      <c r="V37" s="405">
        <v>4209</v>
      </c>
      <c r="W37" s="406">
        <v>147</v>
      </c>
      <c r="X37" s="405">
        <v>123</v>
      </c>
      <c r="Y37" s="407">
        <f>SUM(U37:X37)</f>
        <v>8714</v>
      </c>
      <c r="Z37" s="411">
        <f>IF(ISERROR(S37/Y37-1),"         /0",IF(S37/Y37&gt;5,"  *  ",(S37/Y37-1)))</f>
        <v>-0.04601790222630253</v>
      </c>
    </row>
    <row r="38" spans="1:26" ht="21" customHeight="1">
      <c r="A38" s="402" t="s">
        <v>462</v>
      </c>
      <c r="B38" s="403" t="s">
        <v>463</v>
      </c>
      <c r="C38" s="404">
        <v>4394</v>
      </c>
      <c r="D38" s="405">
        <v>3320</v>
      </c>
      <c r="E38" s="406">
        <v>10</v>
      </c>
      <c r="F38" s="405">
        <v>12</v>
      </c>
      <c r="G38" s="407">
        <f t="shared" si="6"/>
        <v>7736</v>
      </c>
      <c r="H38" s="408">
        <f>G38/$G$9</f>
        <v>0.0018619912137891328</v>
      </c>
      <c r="I38" s="409">
        <v>2682</v>
      </c>
      <c r="J38" s="405">
        <v>1932</v>
      </c>
      <c r="K38" s="406">
        <v>19</v>
      </c>
      <c r="L38" s="405">
        <v>20</v>
      </c>
      <c r="M38" s="407">
        <f>SUM(I38:L38)</f>
        <v>4653</v>
      </c>
      <c r="N38" s="410">
        <f>IF(ISERROR(G38/M38-1),"         /0",(G38/M38-1))</f>
        <v>0.6625832796045561</v>
      </c>
      <c r="O38" s="404">
        <v>4394</v>
      </c>
      <c r="P38" s="405">
        <v>3320</v>
      </c>
      <c r="Q38" s="406">
        <v>10</v>
      </c>
      <c r="R38" s="405">
        <v>12</v>
      </c>
      <c r="S38" s="407">
        <f>SUM(O38:R38)</f>
        <v>7736</v>
      </c>
      <c r="T38" s="408">
        <f>S38/$S$9</f>
        <v>0.0018619912137891328</v>
      </c>
      <c r="U38" s="409">
        <v>2682</v>
      </c>
      <c r="V38" s="405">
        <v>1932</v>
      </c>
      <c r="W38" s="406">
        <v>19</v>
      </c>
      <c r="X38" s="405">
        <v>20</v>
      </c>
      <c r="Y38" s="407">
        <f>SUM(U38:X38)</f>
        <v>4653</v>
      </c>
      <c r="Z38" s="411">
        <f>IF(ISERROR(S38/Y38-1),"         /0",IF(S38/Y38&gt;5,"  *  ",(S38/Y38-1)))</f>
        <v>0.6625832796045561</v>
      </c>
    </row>
    <row r="39" spans="1:26" ht="21" customHeight="1">
      <c r="A39" s="402" t="s">
        <v>464</v>
      </c>
      <c r="B39" s="403" t="s">
        <v>465</v>
      </c>
      <c r="C39" s="404">
        <v>3225</v>
      </c>
      <c r="D39" s="405">
        <v>3028</v>
      </c>
      <c r="E39" s="406">
        <v>34</v>
      </c>
      <c r="F39" s="405">
        <v>93</v>
      </c>
      <c r="G39" s="407">
        <f t="shared" si="6"/>
        <v>6380</v>
      </c>
      <c r="H39" s="408">
        <f aca="true" t="shared" si="15" ref="H39:H51">G39/$G$9</f>
        <v>0.0015356132295727338</v>
      </c>
      <c r="I39" s="409">
        <v>2991</v>
      </c>
      <c r="J39" s="405">
        <v>2933</v>
      </c>
      <c r="K39" s="406">
        <v>0</v>
      </c>
      <c r="L39" s="405">
        <v>0</v>
      </c>
      <c r="M39" s="407">
        <f aca="true" t="shared" si="16" ref="M39:M51">SUM(I39:L39)</f>
        <v>5924</v>
      </c>
      <c r="N39" s="410">
        <f aca="true" t="shared" si="17" ref="N39:N51">IF(ISERROR(G39/M39-1),"         /0",(G39/M39-1))</f>
        <v>0.07697501688048614</v>
      </c>
      <c r="O39" s="404">
        <v>3225</v>
      </c>
      <c r="P39" s="405">
        <v>3028</v>
      </c>
      <c r="Q39" s="406">
        <v>34</v>
      </c>
      <c r="R39" s="405">
        <v>93</v>
      </c>
      <c r="S39" s="407">
        <f aca="true" t="shared" si="18" ref="S39:S51">SUM(O39:R39)</f>
        <v>6380</v>
      </c>
      <c r="T39" s="408">
        <f aca="true" t="shared" si="19" ref="T39:T51">S39/$S$9</f>
        <v>0.0015356132295727338</v>
      </c>
      <c r="U39" s="409">
        <v>2991</v>
      </c>
      <c r="V39" s="405">
        <v>2933</v>
      </c>
      <c r="W39" s="406">
        <v>0</v>
      </c>
      <c r="X39" s="405">
        <v>0</v>
      </c>
      <c r="Y39" s="407">
        <f aca="true" t="shared" si="20" ref="Y39:Y51">SUM(U39:X39)</f>
        <v>5924</v>
      </c>
      <c r="Z39" s="411">
        <f aca="true" t="shared" si="21" ref="Z39:Z51">IF(ISERROR(S39/Y39-1),"         /0",IF(S39/Y39&gt;5,"  *  ",(S39/Y39-1)))</f>
        <v>0.07697501688048614</v>
      </c>
    </row>
    <row r="40" spans="1:26" ht="21" customHeight="1">
      <c r="A40" s="402" t="s">
        <v>466</v>
      </c>
      <c r="B40" s="403" t="s">
        <v>467</v>
      </c>
      <c r="C40" s="404">
        <v>1916</v>
      </c>
      <c r="D40" s="405">
        <v>1653</v>
      </c>
      <c r="E40" s="406">
        <v>1314</v>
      </c>
      <c r="F40" s="405">
        <v>932</v>
      </c>
      <c r="G40" s="407">
        <f t="shared" si="6"/>
        <v>5815</v>
      </c>
      <c r="H40" s="408">
        <f t="shared" si="15"/>
        <v>0.0013996224028159007</v>
      </c>
      <c r="I40" s="409">
        <v>689</v>
      </c>
      <c r="J40" s="405">
        <v>570</v>
      </c>
      <c r="K40" s="406">
        <v>2141</v>
      </c>
      <c r="L40" s="405">
        <v>1416</v>
      </c>
      <c r="M40" s="407">
        <f t="shared" si="16"/>
        <v>4816</v>
      </c>
      <c r="N40" s="410">
        <f t="shared" si="17"/>
        <v>0.20743355481727566</v>
      </c>
      <c r="O40" s="404">
        <v>1916</v>
      </c>
      <c r="P40" s="405">
        <v>1653</v>
      </c>
      <c r="Q40" s="406">
        <v>1314</v>
      </c>
      <c r="R40" s="405">
        <v>932</v>
      </c>
      <c r="S40" s="407">
        <f t="shared" si="18"/>
        <v>5815</v>
      </c>
      <c r="T40" s="408">
        <f t="shared" si="19"/>
        <v>0.0013996224028159007</v>
      </c>
      <c r="U40" s="409">
        <v>689</v>
      </c>
      <c r="V40" s="405">
        <v>570</v>
      </c>
      <c r="W40" s="406">
        <v>2141</v>
      </c>
      <c r="X40" s="405">
        <v>1416</v>
      </c>
      <c r="Y40" s="407">
        <f t="shared" si="20"/>
        <v>4816</v>
      </c>
      <c r="Z40" s="411">
        <f t="shared" si="21"/>
        <v>0.20743355481727566</v>
      </c>
    </row>
    <row r="41" spans="1:26" ht="21" customHeight="1">
      <c r="A41" s="402" t="s">
        <v>468</v>
      </c>
      <c r="B41" s="403" t="s">
        <v>469</v>
      </c>
      <c r="C41" s="404">
        <v>1569</v>
      </c>
      <c r="D41" s="405">
        <v>1510</v>
      </c>
      <c r="E41" s="406">
        <v>1312</v>
      </c>
      <c r="F41" s="405">
        <v>1164</v>
      </c>
      <c r="G41" s="407">
        <f t="shared" si="6"/>
        <v>5555</v>
      </c>
      <c r="H41" s="408">
        <f t="shared" si="15"/>
        <v>0.0013370425533348802</v>
      </c>
      <c r="I41" s="409">
        <v>1495</v>
      </c>
      <c r="J41" s="405">
        <v>1326</v>
      </c>
      <c r="K41" s="406">
        <v>1589</v>
      </c>
      <c r="L41" s="405">
        <v>1353</v>
      </c>
      <c r="M41" s="407">
        <f t="shared" si="16"/>
        <v>5763</v>
      </c>
      <c r="N41" s="410">
        <f t="shared" si="17"/>
        <v>-0.03609231303140725</v>
      </c>
      <c r="O41" s="404">
        <v>1569</v>
      </c>
      <c r="P41" s="405">
        <v>1510</v>
      </c>
      <c r="Q41" s="406">
        <v>1312</v>
      </c>
      <c r="R41" s="405">
        <v>1164</v>
      </c>
      <c r="S41" s="407">
        <f t="shared" si="18"/>
        <v>5555</v>
      </c>
      <c r="T41" s="408">
        <f t="shared" si="19"/>
        <v>0.0013370425533348802</v>
      </c>
      <c r="U41" s="409">
        <v>1495</v>
      </c>
      <c r="V41" s="405">
        <v>1326</v>
      </c>
      <c r="W41" s="406">
        <v>1589</v>
      </c>
      <c r="X41" s="405">
        <v>1353</v>
      </c>
      <c r="Y41" s="407">
        <f t="shared" si="20"/>
        <v>5763</v>
      </c>
      <c r="Z41" s="411">
        <f t="shared" si="21"/>
        <v>-0.03609231303140725</v>
      </c>
    </row>
    <row r="42" spans="1:26" ht="21" customHeight="1">
      <c r="A42" s="402" t="s">
        <v>470</v>
      </c>
      <c r="B42" s="403" t="s">
        <v>471</v>
      </c>
      <c r="C42" s="404">
        <v>0</v>
      </c>
      <c r="D42" s="405">
        <v>0</v>
      </c>
      <c r="E42" s="406">
        <v>2141</v>
      </c>
      <c r="F42" s="405">
        <v>2319</v>
      </c>
      <c r="G42" s="407">
        <f t="shared" si="6"/>
        <v>4460</v>
      </c>
      <c r="H42" s="408">
        <f t="shared" si="15"/>
        <v>0.0010734851103282746</v>
      </c>
      <c r="I42" s="409"/>
      <c r="J42" s="405"/>
      <c r="K42" s="406">
        <v>1459</v>
      </c>
      <c r="L42" s="405">
        <v>1572</v>
      </c>
      <c r="M42" s="407">
        <f t="shared" si="16"/>
        <v>3031</v>
      </c>
      <c r="N42" s="410">
        <f t="shared" si="17"/>
        <v>0.4714615638403168</v>
      </c>
      <c r="O42" s="404"/>
      <c r="P42" s="405"/>
      <c r="Q42" s="406">
        <v>2141</v>
      </c>
      <c r="R42" s="405">
        <v>2319</v>
      </c>
      <c r="S42" s="407">
        <f t="shared" si="18"/>
        <v>4460</v>
      </c>
      <c r="T42" s="408">
        <f t="shared" si="19"/>
        <v>0.0010734851103282746</v>
      </c>
      <c r="U42" s="409"/>
      <c r="V42" s="405"/>
      <c r="W42" s="406">
        <v>1459</v>
      </c>
      <c r="X42" s="405">
        <v>1572</v>
      </c>
      <c r="Y42" s="407">
        <f t="shared" si="20"/>
        <v>3031</v>
      </c>
      <c r="Z42" s="411">
        <f t="shared" si="21"/>
        <v>0.4714615638403168</v>
      </c>
    </row>
    <row r="43" spans="1:26" ht="21" customHeight="1">
      <c r="A43" s="402" t="s">
        <v>472</v>
      </c>
      <c r="B43" s="403" t="s">
        <v>473</v>
      </c>
      <c r="C43" s="404">
        <v>1919</v>
      </c>
      <c r="D43" s="405">
        <v>1830</v>
      </c>
      <c r="E43" s="406">
        <v>223</v>
      </c>
      <c r="F43" s="405">
        <v>210</v>
      </c>
      <c r="G43" s="407">
        <f t="shared" si="6"/>
        <v>4182</v>
      </c>
      <c r="H43" s="408">
        <f t="shared" si="15"/>
        <v>0.0010065728097293372</v>
      </c>
      <c r="I43" s="409">
        <v>2040</v>
      </c>
      <c r="J43" s="405">
        <v>2054</v>
      </c>
      <c r="K43" s="406">
        <v>232</v>
      </c>
      <c r="L43" s="405">
        <v>223</v>
      </c>
      <c r="M43" s="407">
        <f t="shared" si="16"/>
        <v>4549</v>
      </c>
      <c r="N43" s="410">
        <f t="shared" si="17"/>
        <v>-0.08067707188393058</v>
      </c>
      <c r="O43" s="404">
        <v>1919</v>
      </c>
      <c r="P43" s="405">
        <v>1830</v>
      </c>
      <c r="Q43" s="406">
        <v>223</v>
      </c>
      <c r="R43" s="405">
        <v>210</v>
      </c>
      <c r="S43" s="407">
        <f t="shared" si="18"/>
        <v>4182</v>
      </c>
      <c r="T43" s="408">
        <f t="shared" si="19"/>
        <v>0.0010065728097293372</v>
      </c>
      <c r="U43" s="409">
        <v>2040</v>
      </c>
      <c r="V43" s="405">
        <v>2054</v>
      </c>
      <c r="W43" s="406">
        <v>232</v>
      </c>
      <c r="X43" s="405">
        <v>223</v>
      </c>
      <c r="Y43" s="407">
        <f t="shared" si="20"/>
        <v>4549</v>
      </c>
      <c r="Z43" s="411">
        <f t="shared" si="21"/>
        <v>-0.08067707188393058</v>
      </c>
    </row>
    <row r="44" spans="1:26" ht="21" customHeight="1">
      <c r="A44" s="402" t="s">
        <v>474</v>
      </c>
      <c r="B44" s="403" t="s">
        <v>475</v>
      </c>
      <c r="C44" s="404">
        <v>2017</v>
      </c>
      <c r="D44" s="405">
        <v>1924</v>
      </c>
      <c r="E44" s="406">
        <v>3</v>
      </c>
      <c r="F44" s="405">
        <v>3</v>
      </c>
      <c r="G44" s="407">
        <f t="shared" si="6"/>
        <v>3947</v>
      </c>
      <c r="H44" s="408">
        <f t="shared" si="15"/>
        <v>0.0009500102534676457</v>
      </c>
      <c r="I44" s="409">
        <v>2473</v>
      </c>
      <c r="J44" s="405">
        <v>2363</v>
      </c>
      <c r="K44" s="406"/>
      <c r="L44" s="405"/>
      <c r="M44" s="407">
        <f t="shared" si="16"/>
        <v>4836</v>
      </c>
      <c r="N44" s="410">
        <f t="shared" si="17"/>
        <v>-0.18382961124896613</v>
      </c>
      <c r="O44" s="404">
        <v>2017</v>
      </c>
      <c r="P44" s="405">
        <v>1924</v>
      </c>
      <c r="Q44" s="406">
        <v>3</v>
      </c>
      <c r="R44" s="405">
        <v>3</v>
      </c>
      <c r="S44" s="407">
        <f t="shared" si="18"/>
        <v>3947</v>
      </c>
      <c r="T44" s="408">
        <f t="shared" si="19"/>
        <v>0.0009500102534676457</v>
      </c>
      <c r="U44" s="409">
        <v>2473</v>
      </c>
      <c r="V44" s="405">
        <v>2363</v>
      </c>
      <c r="W44" s="406"/>
      <c r="X44" s="405"/>
      <c r="Y44" s="407">
        <f t="shared" si="20"/>
        <v>4836</v>
      </c>
      <c r="Z44" s="411">
        <f t="shared" si="21"/>
        <v>-0.18382961124896613</v>
      </c>
    </row>
    <row r="45" spans="1:26" ht="21" customHeight="1">
      <c r="A45" s="402" t="s">
        <v>476</v>
      </c>
      <c r="B45" s="403" t="s">
        <v>477</v>
      </c>
      <c r="C45" s="404">
        <v>1709</v>
      </c>
      <c r="D45" s="405">
        <v>1825</v>
      </c>
      <c r="E45" s="406">
        <v>169</v>
      </c>
      <c r="F45" s="405">
        <v>203</v>
      </c>
      <c r="G45" s="407">
        <f t="shared" si="6"/>
        <v>3906</v>
      </c>
      <c r="H45" s="408">
        <f t="shared" si="15"/>
        <v>0.0009401418925879464</v>
      </c>
      <c r="I45" s="409">
        <v>1636</v>
      </c>
      <c r="J45" s="405">
        <v>1737</v>
      </c>
      <c r="K45" s="406">
        <v>284</v>
      </c>
      <c r="L45" s="405">
        <v>424</v>
      </c>
      <c r="M45" s="407">
        <f t="shared" si="16"/>
        <v>4081</v>
      </c>
      <c r="N45" s="410">
        <f t="shared" si="17"/>
        <v>-0.04288164665523153</v>
      </c>
      <c r="O45" s="404">
        <v>1709</v>
      </c>
      <c r="P45" s="405">
        <v>1825</v>
      </c>
      <c r="Q45" s="406">
        <v>169</v>
      </c>
      <c r="R45" s="405">
        <v>203</v>
      </c>
      <c r="S45" s="407">
        <f t="shared" si="18"/>
        <v>3906</v>
      </c>
      <c r="T45" s="408">
        <f t="shared" si="19"/>
        <v>0.0009401418925879464</v>
      </c>
      <c r="U45" s="409">
        <v>1636</v>
      </c>
      <c r="V45" s="405">
        <v>1737</v>
      </c>
      <c r="W45" s="406">
        <v>284</v>
      </c>
      <c r="X45" s="405">
        <v>424</v>
      </c>
      <c r="Y45" s="407">
        <f t="shared" si="20"/>
        <v>4081</v>
      </c>
      <c r="Z45" s="411">
        <f t="shared" si="21"/>
        <v>-0.04288164665523153</v>
      </c>
    </row>
    <row r="46" spans="1:26" ht="21" customHeight="1">
      <c r="A46" s="402" t="s">
        <v>478</v>
      </c>
      <c r="B46" s="403" t="s">
        <v>479</v>
      </c>
      <c r="C46" s="404">
        <v>1449</v>
      </c>
      <c r="D46" s="405">
        <v>1783</v>
      </c>
      <c r="E46" s="406">
        <v>243</v>
      </c>
      <c r="F46" s="405">
        <v>339</v>
      </c>
      <c r="G46" s="407">
        <f t="shared" si="6"/>
        <v>3814</v>
      </c>
      <c r="H46" s="408">
        <f t="shared" si="15"/>
        <v>0.000917998253540816</v>
      </c>
      <c r="I46" s="409">
        <v>1388</v>
      </c>
      <c r="J46" s="405">
        <v>1496</v>
      </c>
      <c r="K46" s="406">
        <v>66</v>
      </c>
      <c r="L46" s="405">
        <v>80</v>
      </c>
      <c r="M46" s="407">
        <f t="shared" si="16"/>
        <v>3030</v>
      </c>
      <c r="N46" s="410">
        <f t="shared" si="17"/>
        <v>0.2587458745874587</v>
      </c>
      <c r="O46" s="404">
        <v>1449</v>
      </c>
      <c r="P46" s="405">
        <v>1783</v>
      </c>
      <c r="Q46" s="406">
        <v>243</v>
      </c>
      <c r="R46" s="405">
        <v>339</v>
      </c>
      <c r="S46" s="407">
        <f t="shared" si="18"/>
        <v>3814</v>
      </c>
      <c r="T46" s="408">
        <f t="shared" si="19"/>
        <v>0.000917998253540816</v>
      </c>
      <c r="U46" s="409">
        <v>1388</v>
      </c>
      <c r="V46" s="405">
        <v>1496</v>
      </c>
      <c r="W46" s="406">
        <v>66</v>
      </c>
      <c r="X46" s="405">
        <v>80</v>
      </c>
      <c r="Y46" s="407">
        <f t="shared" si="20"/>
        <v>3030</v>
      </c>
      <c r="Z46" s="411">
        <f t="shared" si="21"/>
        <v>0.2587458745874587</v>
      </c>
    </row>
    <row r="47" spans="1:26" ht="21" customHeight="1">
      <c r="A47" s="402" t="s">
        <v>480</v>
      </c>
      <c r="B47" s="403" t="s">
        <v>481</v>
      </c>
      <c r="C47" s="404">
        <v>1292</v>
      </c>
      <c r="D47" s="405">
        <v>1080</v>
      </c>
      <c r="E47" s="406">
        <v>524</v>
      </c>
      <c r="F47" s="405">
        <v>271</v>
      </c>
      <c r="G47" s="407">
        <f t="shared" si="6"/>
        <v>3167</v>
      </c>
      <c r="H47" s="408">
        <f t="shared" si="15"/>
        <v>0.0007622707050245843</v>
      </c>
      <c r="I47" s="409">
        <v>1228</v>
      </c>
      <c r="J47" s="405">
        <v>938</v>
      </c>
      <c r="K47" s="406">
        <v>623</v>
      </c>
      <c r="L47" s="405">
        <v>495</v>
      </c>
      <c r="M47" s="407">
        <f t="shared" si="16"/>
        <v>3284</v>
      </c>
      <c r="N47" s="410">
        <f t="shared" si="17"/>
        <v>-0.0356272838002436</v>
      </c>
      <c r="O47" s="404">
        <v>1292</v>
      </c>
      <c r="P47" s="405">
        <v>1080</v>
      </c>
      <c r="Q47" s="406">
        <v>524</v>
      </c>
      <c r="R47" s="405">
        <v>271</v>
      </c>
      <c r="S47" s="407">
        <f t="shared" si="18"/>
        <v>3167</v>
      </c>
      <c r="T47" s="408">
        <f t="shared" si="19"/>
        <v>0.0007622707050245843</v>
      </c>
      <c r="U47" s="409">
        <v>1228</v>
      </c>
      <c r="V47" s="405">
        <v>938</v>
      </c>
      <c r="W47" s="406">
        <v>623</v>
      </c>
      <c r="X47" s="405">
        <v>495</v>
      </c>
      <c r="Y47" s="407">
        <f t="shared" si="20"/>
        <v>3284</v>
      </c>
      <c r="Z47" s="411">
        <f t="shared" si="21"/>
        <v>-0.0356272838002436</v>
      </c>
    </row>
    <row r="48" spans="1:26" ht="21" customHeight="1">
      <c r="A48" s="402" t="s">
        <v>482</v>
      </c>
      <c r="B48" s="403" t="s">
        <v>483</v>
      </c>
      <c r="C48" s="404">
        <v>618</v>
      </c>
      <c r="D48" s="405">
        <v>418</v>
      </c>
      <c r="E48" s="406">
        <v>1401</v>
      </c>
      <c r="F48" s="405">
        <v>706</v>
      </c>
      <c r="G48" s="407">
        <f t="shared" si="6"/>
        <v>3143</v>
      </c>
      <c r="H48" s="408">
        <f t="shared" si="15"/>
        <v>0.0007564941035340285</v>
      </c>
      <c r="I48" s="409">
        <v>360</v>
      </c>
      <c r="J48" s="405">
        <v>273</v>
      </c>
      <c r="K48" s="406">
        <v>1527</v>
      </c>
      <c r="L48" s="405">
        <v>812</v>
      </c>
      <c r="M48" s="407">
        <f t="shared" si="16"/>
        <v>2972</v>
      </c>
      <c r="N48" s="410">
        <f t="shared" si="17"/>
        <v>0.057537012113055175</v>
      </c>
      <c r="O48" s="404">
        <v>618</v>
      </c>
      <c r="P48" s="405">
        <v>418</v>
      </c>
      <c r="Q48" s="406">
        <v>1401</v>
      </c>
      <c r="R48" s="405">
        <v>706</v>
      </c>
      <c r="S48" s="407">
        <f t="shared" si="18"/>
        <v>3143</v>
      </c>
      <c r="T48" s="408">
        <f t="shared" si="19"/>
        <v>0.0007564941035340285</v>
      </c>
      <c r="U48" s="409">
        <v>360</v>
      </c>
      <c r="V48" s="405">
        <v>273</v>
      </c>
      <c r="W48" s="406">
        <v>1527</v>
      </c>
      <c r="X48" s="405">
        <v>812</v>
      </c>
      <c r="Y48" s="407">
        <f t="shared" si="20"/>
        <v>2972</v>
      </c>
      <c r="Z48" s="411">
        <f t="shared" si="21"/>
        <v>0.057537012113055175</v>
      </c>
    </row>
    <row r="49" spans="1:26" ht="21" customHeight="1">
      <c r="A49" s="402" t="s">
        <v>484</v>
      </c>
      <c r="B49" s="403" t="s">
        <v>484</v>
      </c>
      <c r="C49" s="404">
        <v>835</v>
      </c>
      <c r="D49" s="405">
        <v>1122</v>
      </c>
      <c r="E49" s="406">
        <v>529</v>
      </c>
      <c r="F49" s="405">
        <v>632</v>
      </c>
      <c r="G49" s="407">
        <f t="shared" si="6"/>
        <v>3118</v>
      </c>
      <c r="H49" s="408">
        <f t="shared" si="15"/>
        <v>0.0007504768103146996</v>
      </c>
      <c r="I49" s="409">
        <v>821</v>
      </c>
      <c r="J49" s="405">
        <v>1032</v>
      </c>
      <c r="K49" s="406">
        <v>699</v>
      </c>
      <c r="L49" s="405">
        <v>833</v>
      </c>
      <c r="M49" s="407">
        <f t="shared" si="16"/>
        <v>3385</v>
      </c>
      <c r="N49" s="410">
        <f t="shared" si="17"/>
        <v>-0.07887740029542101</v>
      </c>
      <c r="O49" s="404">
        <v>835</v>
      </c>
      <c r="P49" s="405">
        <v>1122</v>
      </c>
      <c r="Q49" s="406">
        <v>529</v>
      </c>
      <c r="R49" s="405">
        <v>632</v>
      </c>
      <c r="S49" s="407">
        <f t="shared" si="18"/>
        <v>3118</v>
      </c>
      <c r="T49" s="408">
        <f t="shared" si="19"/>
        <v>0.0007504768103146996</v>
      </c>
      <c r="U49" s="409">
        <v>821</v>
      </c>
      <c r="V49" s="405">
        <v>1032</v>
      </c>
      <c r="W49" s="406">
        <v>699</v>
      </c>
      <c r="X49" s="405">
        <v>833</v>
      </c>
      <c r="Y49" s="407">
        <f t="shared" si="20"/>
        <v>3385</v>
      </c>
      <c r="Z49" s="411">
        <f t="shared" si="21"/>
        <v>-0.07887740029542101</v>
      </c>
    </row>
    <row r="50" spans="1:26" ht="21" customHeight="1">
      <c r="A50" s="402" t="s">
        <v>485</v>
      </c>
      <c r="B50" s="403" t="s">
        <v>485</v>
      </c>
      <c r="C50" s="404">
        <v>1459</v>
      </c>
      <c r="D50" s="405">
        <v>1160</v>
      </c>
      <c r="E50" s="406">
        <v>19</v>
      </c>
      <c r="F50" s="405">
        <v>11</v>
      </c>
      <c r="G50" s="407">
        <f t="shared" si="6"/>
        <v>2649</v>
      </c>
      <c r="H50" s="408">
        <f t="shared" si="15"/>
        <v>0.0006375923895200896</v>
      </c>
      <c r="I50" s="409">
        <v>1481</v>
      </c>
      <c r="J50" s="405">
        <v>1068</v>
      </c>
      <c r="K50" s="406">
        <v>32</v>
      </c>
      <c r="L50" s="405">
        <v>3</v>
      </c>
      <c r="M50" s="407">
        <f t="shared" si="16"/>
        <v>2584</v>
      </c>
      <c r="N50" s="410">
        <f t="shared" si="17"/>
        <v>0.025154798761609864</v>
      </c>
      <c r="O50" s="404">
        <v>1459</v>
      </c>
      <c r="P50" s="405">
        <v>1160</v>
      </c>
      <c r="Q50" s="406">
        <v>19</v>
      </c>
      <c r="R50" s="405">
        <v>11</v>
      </c>
      <c r="S50" s="407">
        <f t="shared" si="18"/>
        <v>2649</v>
      </c>
      <c r="T50" s="408">
        <f t="shared" si="19"/>
        <v>0.0006375923895200896</v>
      </c>
      <c r="U50" s="409">
        <v>1481</v>
      </c>
      <c r="V50" s="405">
        <v>1068</v>
      </c>
      <c r="W50" s="406">
        <v>32</v>
      </c>
      <c r="X50" s="405">
        <v>3</v>
      </c>
      <c r="Y50" s="407">
        <f t="shared" si="20"/>
        <v>2584</v>
      </c>
      <c r="Z50" s="411">
        <f t="shared" si="21"/>
        <v>0.025154798761609864</v>
      </c>
    </row>
    <row r="51" spans="1:26" ht="21" customHeight="1">
      <c r="A51" s="402" t="s">
        <v>486</v>
      </c>
      <c r="B51" s="403" t="s">
        <v>487</v>
      </c>
      <c r="C51" s="404">
        <v>1322</v>
      </c>
      <c r="D51" s="405">
        <v>1101</v>
      </c>
      <c r="E51" s="406">
        <v>16</v>
      </c>
      <c r="F51" s="405">
        <v>6</v>
      </c>
      <c r="G51" s="407">
        <f t="shared" si="6"/>
        <v>2445</v>
      </c>
      <c r="H51" s="408">
        <f t="shared" si="15"/>
        <v>0.0005884912768503658</v>
      </c>
      <c r="I51" s="409">
        <v>1246</v>
      </c>
      <c r="J51" s="405">
        <v>969</v>
      </c>
      <c r="K51" s="406">
        <v>22</v>
      </c>
      <c r="L51" s="405">
        <v>20</v>
      </c>
      <c r="M51" s="407">
        <f t="shared" si="16"/>
        <v>2257</v>
      </c>
      <c r="N51" s="410">
        <f t="shared" si="17"/>
        <v>0.08329641116526365</v>
      </c>
      <c r="O51" s="404">
        <v>1322</v>
      </c>
      <c r="P51" s="405">
        <v>1101</v>
      </c>
      <c r="Q51" s="406">
        <v>16</v>
      </c>
      <c r="R51" s="405">
        <v>6</v>
      </c>
      <c r="S51" s="407">
        <f t="shared" si="18"/>
        <v>2445</v>
      </c>
      <c r="T51" s="408">
        <f t="shared" si="19"/>
        <v>0.0005884912768503658</v>
      </c>
      <c r="U51" s="409">
        <v>1246</v>
      </c>
      <c r="V51" s="405">
        <v>969</v>
      </c>
      <c r="W51" s="406">
        <v>22</v>
      </c>
      <c r="X51" s="405">
        <v>20</v>
      </c>
      <c r="Y51" s="407">
        <f t="shared" si="20"/>
        <v>2257</v>
      </c>
      <c r="Z51" s="411">
        <f t="shared" si="21"/>
        <v>0.08329641116526365</v>
      </c>
    </row>
    <row r="52" spans="1:26" ht="21" customHeight="1">
      <c r="A52" s="402" t="s">
        <v>460</v>
      </c>
      <c r="B52" s="403" t="s">
        <v>488</v>
      </c>
      <c r="C52" s="404">
        <v>942</v>
      </c>
      <c r="D52" s="405">
        <v>955</v>
      </c>
      <c r="E52" s="406">
        <v>45</v>
      </c>
      <c r="F52" s="405">
        <v>297</v>
      </c>
      <c r="G52" s="407">
        <f t="shared" si="6"/>
        <v>2239</v>
      </c>
      <c r="H52" s="408">
        <f aca="true" t="shared" si="22" ref="H52:H66">G52/$G$9</f>
        <v>0.0005389087807230957</v>
      </c>
      <c r="I52" s="409">
        <v>799</v>
      </c>
      <c r="J52" s="405">
        <v>854</v>
      </c>
      <c r="K52" s="406">
        <v>152</v>
      </c>
      <c r="L52" s="405">
        <v>884</v>
      </c>
      <c r="M52" s="407">
        <f aca="true" t="shared" si="23" ref="M52:M66">SUM(I52:L52)</f>
        <v>2689</v>
      </c>
      <c r="N52" s="410">
        <f aca="true" t="shared" si="24" ref="N52:N66">IF(ISERROR(G52/M52-1),"         /0",(G52/M52-1))</f>
        <v>-0.16734845667534404</v>
      </c>
      <c r="O52" s="404">
        <v>942</v>
      </c>
      <c r="P52" s="405">
        <v>955</v>
      </c>
      <c r="Q52" s="406">
        <v>45</v>
      </c>
      <c r="R52" s="405">
        <v>297</v>
      </c>
      <c r="S52" s="407">
        <f aca="true" t="shared" si="25" ref="S52:S66">SUM(O52:R52)</f>
        <v>2239</v>
      </c>
      <c r="T52" s="408">
        <f aca="true" t="shared" si="26" ref="T52:T66">S52/$S$9</f>
        <v>0.0005389087807230957</v>
      </c>
      <c r="U52" s="409">
        <v>799</v>
      </c>
      <c r="V52" s="405">
        <v>854</v>
      </c>
      <c r="W52" s="406">
        <v>152</v>
      </c>
      <c r="X52" s="405">
        <v>884</v>
      </c>
      <c r="Y52" s="407">
        <f aca="true" t="shared" si="27" ref="Y52:Y66">SUM(U52:X52)</f>
        <v>2689</v>
      </c>
      <c r="Z52" s="411">
        <f aca="true" t="shared" si="28" ref="Z52:Z66">IF(ISERROR(S52/Y52-1),"         /0",IF(S52/Y52&gt;5,"  *  ",(S52/Y52-1)))</f>
        <v>-0.16734845667534404</v>
      </c>
    </row>
    <row r="53" spans="1:26" ht="21" customHeight="1">
      <c r="A53" s="402" t="s">
        <v>489</v>
      </c>
      <c r="B53" s="403" t="s">
        <v>489</v>
      </c>
      <c r="C53" s="404">
        <v>955</v>
      </c>
      <c r="D53" s="405">
        <v>972</v>
      </c>
      <c r="E53" s="406">
        <v>105</v>
      </c>
      <c r="F53" s="405">
        <v>114</v>
      </c>
      <c r="G53" s="407">
        <f t="shared" si="6"/>
        <v>2146</v>
      </c>
      <c r="H53" s="408">
        <f t="shared" si="22"/>
        <v>0.0005165244499471922</v>
      </c>
      <c r="I53" s="409">
        <v>701</v>
      </c>
      <c r="J53" s="405">
        <v>697</v>
      </c>
      <c r="K53" s="406">
        <v>53</v>
      </c>
      <c r="L53" s="405">
        <v>49</v>
      </c>
      <c r="M53" s="407">
        <f t="shared" si="23"/>
        <v>1500</v>
      </c>
      <c r="N53" s="410">
        <f t="shared" si="24"/>
        <v>0.43066666666666675</v>
      </c>
      <c r="O53" s="404">
        <v>955</v>
      </c>
      <c r="P53" s="405">
        <v>972</v>
      </c>
      <c r="Q53" s="406">
        <v>105</v>
      </c>
      <c r="R53" s="405">
        <v>114</v>
      </c>
      <c r="S53" s="407">
        <f t="shared" si="25"/>
        <v>2146</v>
      </c>
      <c r="T53" s="408">
        <f t="shared" si="26"/>
        <v>0.0005165244499471922</v>
      </c>
      <c r="U53" s="409">
        <v>701</v>
      </c>
      <c r="V53" s="405">
        <v>697</v>
      </c>
      <c r="W53" s="406">
        <v>53</v>
      </c>
      <c r="X53" s="405">
        <v>49</v>
      </c>
      <c r="Y53" s="407">
        <f t="shared" si="27"/>
        <v>1500</v>
      </c>
      <c r="Z53" s="411">
        <f t="shared" si="28"/>
        <v>0.43066666666666675</v>
      </c>
    </row>
    <row r="54" spans="1:26" ht="21" customHeight="1">
      <c r="A54" s="402" t="s">
        <v>490</v>
      </c>
      <c r="B54" s="403" t="s">
        <v>491</v>
      </c>
      <c r="C54" s="404">
        <v>756</v>
      </c>
      <c r="D54" s="405">
        <v>935</v>
      </c>
      <c r="E54" s="406">
        <v>21</v>
      </c>
      <c r="F54" s="405">
        <v>22</v>
      </c>
      <c r="G54" s="407">
        <f t="shared" si="6"/>
        <v>1734</v>
      </c>
      <c r="H54" s="408">
        <f t="shared" si="22"/>
        <v>0.0004173594576926521</v>
      </c>
      <c r="I54" s="409">
        <v>884</v>
      </c>
      <c r="J54" s="405">
        <v>1040</v>
      </c>
      <c r="K54" s="406"/>
      <c r="L54" s="405"/>
      <c r="M54" s="407">
        <f t="shared" si="23"/>
        <v>1924</v>
      </c>
      <c r="N54" s="410">
        <f t="shared" si="24"/>
        <v>-0.09875259875259879</v>
      </c>
      <c r="O54" s="404">
        <v>756</v>
      </c>
      <c r="P54" s="405">
        <v>935</v>
      </c>
      <c r="Q54" s="406">
        <v>21</v>
      </c>
      <c r="R54" s="405">
        <v>22</v>
      </c>
      <c r="S54" s="407">
        <f t="shared" si="25"/>
        <v>1734</v>
      </c>
      <c r="T54" s="408">
        <f t="shared" si="26"/>
        <v>0.0004173594576926521</v>
      </c>
      <c r="U54" s="409">
        <v>884</v>
      </c>
      <c r="V54" s="405">
        <v>1040</v>
      </c>
      <c r="W54" s="406"/>
      <c r="X54" s="405"/>
      <c r="Y54" s="407">
        <f t="shared" si="27"/>
        <v>1924</v>
      </c>
      <c r="Z54" s="411">
        <f t="shared" si="28"/>
        <v>-0.09875259875259879</v>
      </c>
    </row>
    <row r="55" spans="1:26" ht="21" customHeight="1">
      <c r="A55" s="402" t="s">
        <v>492</v>
      </c>
      <c r="B55" s="403" t="s">
        <v>492</v>
      </c>
      <c r="C55" s="404">
        <v>309</v>
      </c>
      <c r="D55" s="405">
        <v>336</v>
      </c>
      <c r="E55" s="406">
        <v>474</v>
      </c>
      <c r="F55" s="405">
        <v>546</v>
      </c>
      <c r="G55" s="407">
        <f t="shared" si="6"/>
        <v>1665</v>
      </c>
      <c r="H55" s="408">
        <f t="shared" si="22"/>
        <v>0.00040075172840730433</v>
      </c>
      <c r="I55" s="409">
        <v>271</v>
      </c>
      <c r="J55" s="405">
        <v>316</v>
      </c>
      <c r="K55" s="406">
        <v>642</v>
      </c>
      <c r="L55" s="405">
        <v>664</v>
      </c>
      <c r="M55" s="407">
        <f t="shared" si="23"/>
        <v>1893</v>
      </c>
      <c r="N55" s="410">
        <f t="shared" si="24"/>
        <v>-0.12044374009508718</v>
      </c>
      <c r="O55" s="404">
        <v>309</v>
      </c>
      <c r="P55" s="405">
        <v>336</v>
      </c>
      <c r="Q55" s="406">
        <v>474</v>
      </c>
      <c r="R55" s="405">
        <v>546</v>
      </c>
      <c r="S55" s="407">
        <f t="shared" si="25"/>
        <v>1665</v>
      </c>
      <c r="T55" s="408">
        <f t="shared" si="26"/>
        <v>0.00040075172840730433</v>
      </c>
      <c r="U55" s="409">
        <v>271</v>
      </c>
      <c r="V55" s="405">
        <v>316</v>
      </c>
      <c r="W55" s="406">
        <v>642</v>
      </c>
      <c r="X55" s="405">
        <v>664</v>
      </c>
      <c r="Y55" s="407">
        <f t="shared" si="27"/>
        <v>1893</v>
      </c>
      <c r="Z55" s="411">
        <f t="shared" si="28"/>
        <v>-0.12044374009508718</v>
      </c>
    </row>
    <row r="56" spans="1:26" ht="21" customHeight="1">
      <c r="A56" s="402" t="s">
        <v>493</v>
      </c>
      <c r="B56" s="403" t="s">
        <v>493</v>
      </c>
      <c r="C56" s="404">
        <v>0</v>
      </c>
      <c r="D56" s="405">
        <v>0</v>
      </c>
      <c r="E56" s="406">
        <v>926</v>
      </c>
      <c r="F56" s="405">
        <v>610</v>
      </c>
      <c r="G56" s="407">
        <f t="shared" si="6"/>
        <v>1536</v>
      </c>
      <c r="H56" s="408">
        <f t="shared" si="22"/>
        <v>0.00036970249539556725</v>
      </c>
      <c r="I56" s="409"/>
      <c r="J56" s="405"/>
      <c r="K56" s="406">
        <v>341</v>
      </c>
      <c r="L56" s="405">
        <v>277</v>
      </c>
      <c r="M56" s="407">
        <f t="shared" si="23"/>
        <v>618</v>
      </c>
      <c r="N56" s="410">
        <f t="shared" si="24"/>
        <v>1.4854368932038833</v>
      </c>
      <c r="O56" s="404"/>
      <c r="P56" s="405"/>
      <c r="Q56" s="406">
        <v>926</v>
      </c>
      <c r="R56" s="405">
        <v>610</v>
      </c>
      <c r="S56" s="407">
        <f t="shared" si="25"/>
        <v>1536</v>
      </c>
      <c r="T56" s="408">
        <f t="shared" si="26"/>
        <v>0.00036970249539556725</v>
      </c>
      <c r="U56" s="409"/>
      <c r="V56" s="405"/>
      <c r="W56" s="406">
        <v>341</v>
      </c>
      <c r="X56" s="405">
        <v>277</v>
      </c>
      <c r="Y56" s="407">
        <f t="shared" si="27"/>
        <v>618</v>
      </c>
      <c r="Z56" s="411">
        <f t="shared" si="28"/>
        <v>1.4854368932038833</v>
      </c>
    </row>
    <row r="57" spans="1:26" ht="21" customHeight="1">
      <c r="A57" s="402" t="s">
        <v>494</v>
      </c>
      <c r="B57" s="403" t="s">
        <v>495</v>
      </c>
      <c r="C57" s="404">
        <v>658</v>
      </c>
      <c r="D57" s="405">
        <v>603</v>
      </c>
      <c r="E57" s="406">
        <v>90</v>
      </c>
      <c r="F57" s="405">
        <v>60</v>
      </c>
      <c r="G57" s="407">
        <f t="shared" si="6"/>
        <v>1411</v>
      </c>
      <c r="H57" s="408">
        <f t="shared" si="22"/>
        <v>0.00033961602929892277</v>
      </c>
      <c r="I57" s="409"/>
      <c r="J57" s="405"/>
      <c r="K57" s="406">
        <v>19</v>
      </c>
      <c r="L57" s="405">
        <v>19</v>
      </c>
      <c r="M57" s="407">
        <f t="shared" si="23"/>
        <v>38</v>
      </c>
      <c r="N57" s="410">
        <f t="shared" si="24"/>
        <v>36.13157894736842</v>
      </c>
      <c r="O57" s="404">
        <v>658</v>
      </c>
      <c r="P57" s="405">
        <v>603</v>
      </c>
      <c r="Q57" s="406">
        <v>90</v>
      </c>
      <c r="R57" s="405">
        <v>60</v>
      </c>
      <c r="S57" s="407">
        <f t="shared" si="25"/>
        <v>1411</v>
      </c>
      <c r="T57" s="408">
        <f t="shared" si="26"/>
        <v>0.00033961602929892277</v>
      </c>
      <c r="U57" s="409"/>
      <c r="V57" s="405"/>
      <c r="W57" s="406">
        <v>19</v>
      </c>
      <c r="X57" s="405">
        <v>19</v>
      </c>
      <c r="Y57" s="407">
        <f t="shared" si="27"/>
        <v>38</v>
      </c>
      <c r="Z57" s="411" t="str">
        <f t="shared" si="28"/>
        <v>  *  </v>
      </c>
    </row>
    <row r="58" spans="1:26" ht="21" customHeight="1">
      <c r="A58" s="402" t="s">
        <v>496</v>
      </c>
      <c r="B58" s="403" t="s">
        <v>496</v>
      </c>
      <c r="C58" s="404">
        <v>649</v>
      </c>
      <c r="D58" s="405">
        <v>555</v>
      </c>
      <c r="E58" s="406">
        <v>3</v>
      </c>
      <c r="F58" s="405">
        <v>0</v>
      </c>
      <c r="G58" s="407">
        <f t="shared" si="6"/>
        <v>1207</v>
      </c>
      <c r="H58" s="408">
        <f t="shared" si="22"/>
        <v>0.000290514916629199</v>
      </c>
      <c r="I58" s="409">
        <v>789</v>
      </c>
      <c r="J58" s="405">
        <v>641</v>
      </c>
      <c r="K58" s="406">
        <v>429</v>
      </c>
      <c r="L58" s="405">
        <v>309</v>
      </c>
      <c r="M58" s="407">
        <f t="shared" si="23"/>
        <v>2168</v>
      </c>
      <c r="N58" s="410">
        <f t="shared" si="24"/>
        <v>-0.44326568265682653</v>
      </c>
      <c r="O58" s="404">
        <v>649</v>
      </c>
      <c r="P58" s="405">
        <v>555</v>
      </c>
      <c r="Q58" s="406">
        <v>3</v>
      </c>
      <c r="R58" s="405">
        <v>0</v>
      </c>
      <c r="S58" s="407">
        <f t="shared" si="25"/>
        <v>1207</v>
      </c>
      <c r="T58" s="408">
        <f t="shared" si="26"/>
        <v>0.000290514916629199</v>
      </c>
      <c r="U58" s="409">
        <v>789</v>
      </c>
      <c r="V58" s="405">
        <v>641</v>
      </c>
      <c r="W58" s="406">
        <v>429</v>
      </c>
      <c r="X58" s="405">
        <v>309</v>
      </c>
      <c r="Y58" s="407">
        <f t="shared" si="27"/>
        <v>2168</v>
      </c>
      <c r="Z58" s="411">
        <f t="shared" si="28"/>
        <v>-0.44326568265682653</v>
      </c>
    </row>
    <row r="59" spans="1:26" ht="21" customHeight="1">
      <c r="A59" s="402" t="s">
        <v>497</v>
      </c>
      <c r="B59" s="403" t="s">
        <v>498</v>
      </c>
      <c r="C59" s="404">
        <v>0</v>
      </c>
      <c r="D59" s="405">
        <v>0</v>
      </c>
      <c r="E59" s="406">
        <v>599</v>
      </c>
      <c r="F59" s="405">
        <v>608</v>
      </c>
      <c r="G59" s="407">
        <f t="shared" si="6"/>
        <v>1207</v>
      </c>
      <c r="H59" s="408">
        <f t="shared" si="22"/>
        <v>0.000290514916629199</v>
      </c>
      <c r="I59" s="409"/>
      <c r="J59" s="405"/>
      <c r="K59" s="406">
        <v>686</v>
      </c>
      <c r="L59" s="405">
        <v>515</v>
      </c>
      <c r="M59" s="407">
        <f t="shared" si="23"/>
        <v>1201</v>
      </c>
      <c r="N59" s="410">
        <f t="shared" si="24"/>
        <v>0.004995836802664355</v>
      </c>
      <c r="O59" s="404"/>
      <c r="P59" s="405"/>
      <c r="Q59" s="406">
        <v>599</v>
      </c>
      <c r="R59" s="405">
        <v>608</v>
      </c>
      <c r="S59" s="407">
        <f t="shared" si="25"/>
        <v>1207</v>
      </c>
      <c r="T59" s="408">
        <f t="shared" si="26"/>
        <v>0.000290514916629199</v>
      </c>
      <c r="U59" s="409"/>
      <c r="V59" s="405"/>
      <c r="W59" s="406">
        <v>686</v>
      </c>
      <c r="X59" s="405">
        <v>515</v>
      </c>
      <c r="Y59" s="407">
        <f t="shared" si="27"/>
        <v>1201</v>
      </c>
      <c r="Z59" s="411">
        <f t="shared" si="28"/>
        <v>0.004995836802664355</v>
      </c>
    </row>
    <row r="60" spans="1:26" ht="21" customHeight="1">
      <c r="A60" s="402" t="s">
        <v>476</v>
      </c>
      <c r="B60" s="403" t="s">
        <v>499</v>
      </c>
      <c r="C60" s="404">
        <v>0</v>
      </c>
      <c r="D60" s="405">
        <v>0</v>
      </c>
      <c r="E60" s="406">
        <v>551</v>
      </c>
      <c r="F60" s="405">
        <v>522</v>
      </c>
      <c r="G60" s="407">
        <f t="shared" si="6"/>
        <v>1073</v>
      </c>
      <c r="H60" s="408">
        <f t="shared" si="22"/>
        <v>0.0002582622249735961</v>
      </c>
      <c r="I60" s="409"/>
      <c r="J60" s="405"/>
      <c r="K60" s="406">
        <v>582</v>
      </c>
      <c r="L60" s="405">
        <v>602</v>
      </c>
      <c r="M60" s="407">
        <f t="shared" si="23"/>
        <v>1184</v>
      </c>
      <c r="N60" s="410">
        <f t="shared" si="24"/>
        <v>-0.09375</v>
      </c>
      <c r="O60" s="404"/>
      <c r="P60" s="405"/>
      <c r="Q60" s="406">
        <v>551</v>
      </c>
      <c r="R60" s="405">
        <v>522</v>
      </c>
      <c r="S60" s="407">
        <f t="shared" si="25"/>
        <v>1073</v>
      </c>
      <c r="T60" s="408">
        <f t="shared" si="26"/>
        <v>0.0002582622249735961</v>
      </c>
      <c r="U60" s="409"/>
      <c r="V60" s="405"/>
      <c r="W60" s="406">
        <v>582</v>
      </c>
      <c r="X60" s="405">
        <v>602</v>
      </c>
      <c r="Y60" s="407">
        <f t="shared" si="27"/>
        <v>1184</v>
      </c>
      <c r="Z60" s="411">
        <f t="shared" si="28"/>
        <v>-0.09375</v>
      </c>
    </row>
    <row r="61" spans="1:26" ht="21" customHeight="1">
      <c r="A61" s="402" t="s">
        <v>500</v>
      </c>
      <c r="B61" s="403" t="s">
        <v>500</v>
      </c>
      <c r="C61" s="404">
        <v>534</v>
      </c>
      <c r="D61" s="405">
        <v>469</v>
      </c>
      <c r="E61" s="406">
        <v>0</v>
      </c>
      <c r="F61" s="405">
        <v>0</v>
      </c>
      <c r="G61" s="407">
        <f t="shared" si="6"/>
        <v>1003</v>
      </c>
      <c r="H61" s="408">
        <f t="shared" si="22"/>
        <v>0.00024141380395947522</v>
      </c>
      <c r="I61" s="409">
        <v>513</v>
      </c>
      <c r="J61" s="405">
        <v>419</v>
      </c>
      <c r="K61" s="406">
        <v>20</v>
      </c>
      <c r="L61" s="405">
        <v>20</v>
      </c>
      <c r="M61" s="407">
        <f t="shared" si="23"/>
        <v>972</v>
      </c>
      <c r="N61" s="410">
        <f t="shared" si="24"/>
        <v>0.03189300411522633</v>
      </c>
      <c r="O61" s="404">
        <v>534</v>
      </c>
      <c r="P61" s="405">
        <v>469</v>
      </c>
      <c r="Q61" s="406"/>
      <c r="R61" s="405"/>
      <c r="S61" s="407">
        <f t="shared" si="25"/>
        <v>1003</v>
      </c>
      <c r="T61" s="408">
        <f t="shared" si="26"/>
        <v>0.00024141380395947522</v>
      </c>
      <c r="U61" s="409">
        <v>513</v>
      </c>
      <c r="V61" s="405">
        <v>419</v>
      </c>
      <c r="W61" s="406">
        <v>20</v>
      </c>
      <c r="X61" s="405">
        <v>20</v>
      </c>
      <c r="Y61" s="407">
        <f t="shared" si="27"/>
        <v>972</v>
      </c>
      <c r="Z61" s="411">
        <f t="shared" si="28"/>
        <v>0.03189300411522633</v>
      </c>
    </row>
    <row r="62" spans="1:26" ht="21" customHeight="1">
      <c r="A62" s="402" t="s">
        <v>501</v>
      </c>
      <c r="B62" s="403" t="s">
        <v>501</v>
      </c>
      <c r="C62" s="404">
        <v>353</v>
      </c>
      <c r="D62" s="405">
        <v>477</v>
      </c>
      <c r="E62" s="406">
        <v>101</v>
      </c>
      <c r="F62" s="405">
        <v>15</v>
      </c>
      <c r="G62" s="407">
        <f t="shared" si="6"/>
        <v>946</v>
      </c>
      <c r="H62" s="408">
        <f t="shared" si="22"/>
        <v>0.00022769437541940533</v>
      </c>
      <c r="I62" s="409">
        <v>419</v>
      </c>
      <c r="J62" s="405">
        <v>526</v>
      </c>
      <c r="K62" s="406">
        <v>108</v>
      </c>
      <c r="L62" s="405">
        <v>60</v>
      </c>
      <c r="M62" s="407">
        <f t="shared" si="23"/>
        <v>1113</v>
      </c>
      <c r="N62" s="410">
        <f t="shared" si="24"/>
        <v>-0.15004492362982924</v>
      </c>
      <c r="O62" s="404">
        <v>353</v>
      </c>
      <c r="P62" s="405">
        <v>477</v>
      </c>
      <c r="Q62" s="406">
        <v>101</v>
      </c>
      <c r="R62" s="405">
        <v>15</v>
      </c>
      <c r="S62" s="407">
        <f t="shared" si="25"/>
        <v>946</v>
      </c>
      <c r="T62" s="408">
        <f t="shared" si="26"/>
        <v>0.00022769437541940533</v>
      </c>
      <c r="U62" s="409">
        <v>419</v>
      </c>
      <c r="V62" s="405">
        <v>526</v>
      </c>
      <c r="W62" s="406">
        <v>108</v>
      </c>
      <c r="X62" s="405">
        <v>60</v>
      </c>
      <c r="Y62" s="407">
        <f t="shared" si="27"/>
        <v>1113</v>
      </c>
      <c r="Z62" s="411">
        <f t="shared" si="28"/>
        <v>-0.15004492362982924</v>
      </c>
    </row>
    <row r="63" spans="1:26" ht="21" customHeight="1">
      <c r="A63" s="402" t="s">
        <v>502</v>
      </c>
      <c r="B63" s="403" t="s">
        <v>503</v>
      </c>
      <c r="C63" s="404">
        <v>387</v>
      </c>
      <c r="D63" s="405">
        <v>512</v>
      </c>
      <c r="E63" s="406">
        <v>19</v>
      </c>
      <c r="F63" s="405">
        <v>17</v>
      </c>
      <c r="G63" s="407">
        <f t="shared" si="6"/>
        <v>935</v>
      </c>
      <c r="H63" s="408">
        <f t="shared" si="22"/>
        <v>0.00022504676640290063</v>
      </c>
      <c r="I63" s="409">
        <v>323</v>
      </c>
      <c r="J63" s="405">
        <v>537</v>
      </c>
      <c r="K63" s="406">
        <v>29</v>
      </c>
      <c r="L63" s="405">
        <v>17</v>
      </c>
      <c r="M63" s="407">
        <f t="shared" si="23"/>
        <v>906</v>
      </c>
      <c r="N63" s="410">
        <f t="shared" si="24"/>
        <v>0.03200883002207511</v>
      </c>
      <c r="O63" s="404">
        <v>387</v>
      </c>
      <c r="P63" s="405">
        <v>512</v>
      </c>
      <c r="Q63" s="406">
        <v>19</v>
      </c>
      <c r="R63" s="405">
        <v>17</v>
      </c>
      <c r="S63" s="407">
        <f t="shared" si="25"/>
        <v>935</v>
      </c>
      <c r="T63" s="408">
        <f t="shared" si="26"/>
        <v>0.00022504676640290063</v>
      </c>
      <c r="U63" s="409">
        <v>323</v>
      </c>
      <c r="V63" s="405">
        <v>537</v>
      </c>
      <c r="W63" s="406">
        <v>29</v>
      </c>
      <c r="X63" s="405">
        <v>17</v>
      </c>
      <c r="Y63" s="407">
        <f t="shared" si="27"/>
        <v>906</v>
      </c>
      <c r="Z63" s="411">
        <f t="shared" si="28"/>
        <v>0.03200883002207511</v>
      </c>
    </row>
    <row r="64" spans="1:26" ht="21" customHeight="1">
      <c r="A64" s="402" t="s">
        <v>504</v>
      </c>
      <c r="B64" s="403" t="s">
        <v>505</v>
      </c>
      <c r="C64" s="404">
        <v>503</v>
      </c>
      <c r="D64" s="405">
        <v>373</v>
      </c>
      <c r="E64" s="406">
        <v>0</v>
      </c>
      <c r="F64" s="405">
        <v>0</v>
      </c>
      <c r="G64" s="407">
        <f t="shared" si="6"/>
        <v>876</v>
      </c>
      <c r="H64" s="408">
        <f t="shared" si="22"/>
        <v>0.00021084595440528444</v>
      </c>
      <c r="I64" s="409">
        <v>467</v>
      </c>
      <c r="J64" s="405">
        <v>392</v>
      </c>
      <c r="K64" s="406">
        <v>9</v>
      </c>
      <c r="L64" s="405">
        <v>9</v>
      </c>
      <c r="M64" s="407">
        <f t="shared" si="23"/>
        <v>877</v>
      </c>
      <c r="N64" s="410">
        <f t="shared" si="24"/>
        <v>-0.0011402508551880963</v>
      </c>
      <c r="O64" s="404">
        <v>503</v>
      </c>
      <c r="P64" s="405">
        <v>373</v>
      </c>
      <c r="Q64" s="406"/>
      <c r="R64" s="405"/>
      <c r="S64" s="407">
        <f t="shared" si="25"/>
        <v>876</v>
      </c>
      <c r="T64" s="408">
        <f t="shared" si="26"/>
        <v>0.00021084595440528444</v>
      </c>
      <c r="U64" s="409">
        <v>467</v>
      </c>
      <c r="V64" s="405">
        <v>392</v>
      </c>
      <c r="W64" s="406">
        <v>9</v>
      </c>
      <c r="X64" s="405">
        <v>9</v>
      </c>
      <c r="Y64" s="407">
        <f t="shared" si="27"/>
        <v>877</v>
      </c>
      <c r="Z64" s="411">
        <f t="shared" si="28"/>
        <v>-0.0011402508551880963</v>
      </c>
    </row>
    <row r="65" spans="1:26" ht="21" customHeight="1">
      <c r="A65" s="402" t="s">
        <v>506</v>
      </c>
      <c r="B65" s="403" t="s">
        <v>507</v>
      </c>
      <c r="C65" s="404">
        <v>0</v>
      </c>
      <c r="D65" s="405">
        <v>0</v>
      </c>
      <c r="E65" s="406">
        <v>374</v>
      </c>
      <c r="F65" s="405">
        <v>484</v>
      </c>
      <c r="G65" s="407">
        <f t="shared" si="6"/>
        <v>858</v>
      </c>
      <c r="H65" s="408">
        <f t="shared" si="22"/>
        <v>0.00020651350328736764</v>
      </c>
      <c r="I65" s="409"/>
      <c r="J65" s="405"/>
      <c r="K65" s="406">
        <v>167</v>
      </c>
      <c r="L65" s="405">
        <v>217</v>
      </c>
      <c r="M65" s="407">
        <f t="shared" si="23"/>
        <v>384</v>
      </c>
      <c r="N65" s="410">
        <f t="shared" si="24"/>
        <v>1.234375</v>
      </c>
      <c r="O65" s="404"/>
      <c r="P65" s="405"/>
      <c r="Q65" s="406">
        <v>374</v>
      </c>
      <c r="R65" s="405">
        <v>484</v>
      </c>
      <c r="S65" s="407">
        <f t="shared" si="25"/>
        <v>858</v>
      </c>
      <c r="T65" s="408">
        <f t="shared" si="26"/>
        <v>0.00020651350328736764</v>
      </c>
      <c r="U65" s="409"/>
      <c r="V65" s="405"/>
      <c r="W65" s="406">
        <v>167</v>
      </c>
      <c r="X65" s="405">
        <v>217</v>
      </c>
      <c r="Y65" s="407">
        <f t="shared" si="27"/>
        <v>384</v>
      </c>
      <c r="Z65" s="411">
        <f t="shared" si="28"/>
        <v>1.234375</v>
      </c>
    </row>
    <row r="66" spans="1:26" ht="21" customHeight="1" thickBot="1">
      <c r="A66" s="412" t="s">
        <v>51</v>
      </c>
      <c r="B66" s="413" t="s">
        <v>51</v>
      </c>
      <c r="C66" s="414">
        <v>310</v>
      </c>
      <c r="D66" s="415">
        <v>246</v>
      </c>
      <c r="E66" s="416">
        <v>4259</v>
      </c>
      <c r="F66" s="415">
        <v>4382</v>
      </c>
      <c r="G66" s="417">
        <f t="shared" si="6"/>
        <v>9197</v>
      </c>
      <c r="H66" s="418">
        <f t="shared" si="22"/>
        <v>0.0022136418295267135</v>
      </c>
      <c r="I66" s="419">
        <v>234</v>
      </c>
      <c r="J66" s="415">
        <v>167</v>
      </c>
      <c r="K66" s="416">
        <v>4411</v>
      </c>
      <c r="L66" s="415">
        <v>4292</v>
      </c>
      <c r="M66" s="417">
        <f t="shared" si="23"/>
        <v>9104</v>
      </c>
      <c r="N66" s="420">
        <f t="shared" si="24"/>
        <v>0.010215289982425269</v>
      </c>
      <c r="O66" s="414">
        <v>310</v>
      </c>
      <c r="P66" s="415">
        <v>246</v>
      </c>
      <c r="Q66" s="416">
        <v>4259</v>
      </c>
      <c r="R66" s="415">
        <v>4382</v>
      </c>
      <c r="S66" s="417">
        <f t="shared" si="25"/>
        <v>9197</v>
      </c>
      <c r="T66" s="418">
        <f t="shared" si="26"/>
        <v>0.0022136418295267135</v>
      </c>
      <c r="U66" s="419">
        <v>234</v>
      </c>
      <c r="V66" s="415">
        <v>167</v>
      </c>
      <c r="W66" s="416">
        <v>4411</v>
      </c>
      <c r="X66" s="415">
        <v>4292</v>
      </c>
      <c r="Y66" s="417">
        <f t="shared" si="27"/>
        <v>9104</v>
      </c>
      <c r="Z66" s="421">
        <f t="shared" si="28"/>
        <v>0.010215289982425269</v>
      </c>
    </row>
    <row r="67" spans="1:2" ht="8.25" customHeight="1" thickTop="1">
      <c r="A67" s="113"/>
      <c r="B67" s="113"/>
    </row>
    <row r="68" spans="1:2" ht="15">
      <c r="A68" s="113" t="s">
        <v>137</v>
      </c>
      <c r="B68" s="113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:N8 Z5:Z8 Z67:Z65536 N67:N65536">
    <cfRule type="cellIs" priority="3" dxfId="91" operator="lessThan" stopIfTrue="1">
      <formula>0</formula>
    </cfRule>
  </conditionalFormatting>
  <conditionalFormatting sqref="N9:N66 Z9:Z6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42" t="s">
        <v>120</v>
      </c>
      <c r="B1" s="243"/>
      <c r="C1" s="243"/>
      <c r="W1" s="326" t="s">
        <v>26</v>
      </c>
      <c r="X1" s="327"/>
    </row>
    <row r="2" ht="5.25" customHeight="1" thickBot="1"/>
    <row r="3" spans="1:26" ht="24.75" customHeight="1" thickTop="1">
      <c r="A3" s="623" t="s">
        <v>119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5"/>
    </row>
    <row r="4" spans="1:26" ht="21" customHeight="1" thickBot="1">
      <c r="A4" s="635" t="s">
        <v>42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7"/>
    </row>
    <row r="5" spans="1:26" s="131" customFormat="1" ht="19.5" customHeight="1" thickBot="1" thickTop="1">
      <c r="A5" s="702" t="s">
        <v>116</v>
      </c>
      <c r="B5" s="716" t="s">
        <v>117</v>
      </c>
      <c r="C5" s="719" t="s">
        <v>34</v>
      </c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1"/>
      <c r="O5" s="722" t="s">
        <v>33</v>
      </c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1"/>
    </row>
    <row r="6" spans="1:26" s="130" customFormat="1" ht="26.25" customHeight="1" thickBot="1">
      <c r="A6" s="703"/>
      <c r="B6" s="717"/>
      <c r="C6" s="711" t="s">
        <v>154</v>
      </c>
      <c r="D6" s="707"/>
      <c r="E6" s="707"/>
      <c r="F6" s="707"/>
      <c r="G6" s="708"/>
      <c r="H6" s="713" t="s">
        <v>32</v>
      </c>
      <c r="I6" s="711" t="s">
        <v>155</v>
      </c>
      <c r="J6" s="707"/>
      <c r="K6" s="707"/>
      <c r="L6" s="707"/>
      <c r="M6" s="708"/>
      <c r="N6" s="713" t="s">
        <v>31</v>
      </c>
      <c r="O6" s="706" t="s">
        <v>156</v>
      </c>
      <c r="P6" s="707"/>
      <c r="Q6" s="707"/>
      <c r="R6" s="707"/>
      <c r="S6" s="708"/>
      <c r="T6" s="713" t="s">
        <v>32</v>
      </c>
      <c r="U6" s="706" t="s">
        <v>157</v>
      </c>
      <c r="V6" s="707"/>
      <c r="W6" s="707"/>
      <c r="X6" s="707"/>
      <c r="Y6" s="708"/>
      <c r="Z6" s="713" t="s">
        <v>31</v>
      </c>
    </row>
    <row r="7" spans="1:26" s="125" customFormat="1" ht="26.25" customHeight="1">
      <c r="A7" s="704"/>
      <c r="B7" s="717"/>
      <c r="C7" s="639" t="s">
        <v>20</v>
      </c>
      <c r="D7" s="634"/>
      <c r="E7" s="630" t="s">
        <v>19</v>
      </c>
      <c r="F7" s="634"/>
      <c r="G7" s="617" t="s">
        <v>15</v>
      </c>
      <c r="H7" s="610"/>
      <c r="I7" s="712" t="s">
        <v>20</v>
      </c>
      <c r="J7" s="634"/>
      <c r="K7" s="630" t="s">
        <v>19</v>
      </c>
      <c r="L7" s="634"/>
      <c r="M7" s="617" t="s">
        <v>15</v>
      </c>
      <c r="N7" s="610"/>
      <c r="O7" s="712" t="s">
        <v>20</v>
      </c>
      <c r="P7" s="634"/>
      <c r="Q7" s="630" t="s">
        <v>19</v>
      </c>
      <c r="R7" s="634"/>
      <c r="S7" s="617" t="s">
        <v>15</v>
      </c>
      <c r="T7" s="610"/>
      <c r="U7" s="712" t="s">
        <v>20</v>
      </c>
      <c r="V7" s="634"/>
      <c r="W7" s="630" t="s">
        <v>19</v>
      </c>
      <c r="X7" s="634"/>
      <c r="Y7" s="617" t="s">
        <v>15</v>
      </c>
      <c r="Z7" s="610"/>
    </row>
    <row r="8" spans="1:26" s="125" customFormat="1" ht="19.5" customHeight="1" thickBot="1">
      <c r="A8" s="705"/>
      <c r="B8" s="718"/>
      <c r="C8" s="128" t="s">
        <v>29</v>
      </c>
      <c r="D8" s="126" t="s">
        <v>28</v>
      </c>
      <c r="E8" s="127" t="s">
        <v>29</v>
      </c>
      <c r="F8" s="244" t="s">
        <v>28</v>
      </c>
      <c r="G8" s="715"/>
      <c r="H8" s="714"/>
      <c r="I8" s="128" t="s">
        <v>29</v>
      </c>
      <c r="J8" s="126" t="s">
        <v>28</v>
      </c>
      <c r="K8" s="127" t="s">
        <v>29</v>
      </c>
      <c r="L8" s="244" t="s">
        <v>28</v>
      </c>
      <c r="M8" s="715"/>
      <c r="N8" s="714"/>
      <c r="O8" s="128" t="s">
        <v>29</v>
      </c>
      <c r="P8" s="126" t="s">
        <v>28</v>
      </c>
      <c r="Q8" s="127" t="s">
        <v>29</v>
      </c>
      <c r="R8" s="244" t="s">
        <v>28</v>
      </c>
      <c r="S8" s="715"/>
      <c r="T8" s="714"/>
      <c r="U8" s="128" t="s">
        <v>29</v>
      </c>
      <c r="V8" s="126" t="s">
        <v>28</v>
      </c>
      <c r="W8" s="127" t="s">
        <v>29</v>
      </c>
      <c r="X8" s="244" t="s">
        <v>28</v>
      </c>
      <c r="Y8" s="715"/>
      <c r="Z8" s="714"/>
    </row>
    <row r="9" spans="1:26" s="114" customFormat="1" ht="18" customHeight="1" thickBot="1" thickTop="1">
      <c r="A9" s="124" t="s">
        <v>22</v>
      </c>
      <c r="B9" s="241"/>
      <c r="C9" s="123">
        <f>SUM(C10:C56)</f>
        <v>11829.994</v>
      </c>
      <c r="D9" s="117">
        <f>SUM(D10:D56)</f>
        <v>11829.994</v>
      </c>
      <c r="E9" s="118">
        <f>SUM(E10:E56)</f>
        <v>1191.213</v>
      </c>
      <c r="F9" s="117">
        <f>SUM(F10:F56)</f>
        <v>1191.2130000000002</v>
      </c>
      <c r="G9" s="116">
        <f aca="true" t="shared" si="0" ref="G9:G20">SUM(C9:F9)</f>
        <v>26042.414</v>
      </c>
      <c r="H9" s="120">
        <f aca="true" t="shared" si="1" ref="H9:H56">G9/$G$9</f>
        <v>1</v>
      </c>
      <c r="I9" s="119">
        <f>SUM(I10:I56)</f>
        <v>11421.194000000003</v>
      </c>
      <c r="J9" s="117">
        <f>SUM(J10:J56)</f>
        <v>11421.194000000001</v>
      </c>
      <c r="K9" s="118">
        <f>SUM(K10:K56)</f>
        <v>1857.0699999999995</v>
      </c>
      <c r="L9" s="117">
        <f>SUM(L10:L56)</f>
        <v>1857.07</v>
      </c>
      <c r="M9" s="116">
        <f aca="true" t="shared" si="2" ref="M9:M20">SUM(I9:L9)</f>
        <v>26556.528000000006</v>
      </c>
      <c r="N9" s="122">
        <f aca="true" t="shared" si="3" ref="N9:N20">IF(ISERROR(G9/M9-1),"         /0",(G9/M9-1))</f>
        <v>-0.01935923250208027</v>
      </c>
      <c r="O9" s="121">
        <f>SUM(O10:O56)</f>
        <v>11829.994</v>
      </c>
      <c r="P9" s="117">
        <f>SUM(P10:P56)</f>
        <v>11829.994</v>
      </c>
      <c r="Q9" s="118">
        <f>SUM(Q10:Q56)</f>
        <v>1191.213</v>
      </c>
      <c r="R9" s="117">
        <f>SUM(R10:R56)</f>
        <v>1191.2130000000002</v>
      </c>
      <c r="S9" s="116">
        <f aca="true" t="shared" si="4" ref="S9:S20">SUM(O9:R9)</f>
        <v>26042.414</v>
      </c>
      <c r="T9" s="120">
        <f aca="true" t="shared" si="5" ref="T9:T56">S9/$S$9</f>
        <v>1</v>
      </c>
      <c r="U9" s="119">
        <f>SUM(U10:U56)</f>
        <v>11421.194000000003</v>
      </c>
      <c r="V9" s="117">
        <f>SUM(V10:V56)</f>
        <v>11421.194000000001</v>
      </c>
      <c r="W9" s="118">
        <f>SUM(W10:W56)</f>
        <v>1857.0699999999995</v>
      </c>
      <c r="X9" s="117">
        <f>SUM(X10:X56)</f>
        <v>1857.07</v>
      </c>
      <c r="Y9" s="116">
        <f aca="true" t="shared" si="6" ref="Y9:Y20">SUM(U9:X9)</f>
        <v>26556.528000000006</v>
      </c>
      <c r="Z9" s="115">
        <f>IF(ISERROR(S9/Y9-1),"         /0",(S9/Y9-1))</f>
        <v>-0.01935923250208027</v>
      </c>
    </row>
    <row r="10" spans="1:26" ht="18.75" customHeight="1" thickTop="1">
      <c r="A10" s="422" t="s">
        <v>407</v>
      </c>
      <c r="B10" s="423" t="s">
        <v>408</v>
      </c>
      <c r="C10" s="424">
        <v>5731.862000000002</v>
      </c>
      <c r="D10" s="425">
        <v>4385.123000000001</v>
      </c>
      <c r="E10" s="426">
        <v>234.94600000000003</v>
      </c>
      <c r="F10" s="425">
        <v>47.92899999999999</v>
      </c>
      <c r="G10" s="427">
        <f t="shared" si="0"/>
        <v>10399.860000000004</v>
      </c>
      <c r="H10" s="428">
        <f t="shared" si="1"/>
        <v>0.3993431638096224</v>
      </c>
      <c r="I10" s="429">
        <v>5536.864999999999</v>
      </c>
      <c r="J10" s="425">
        <v>4184.504000000001</v>
      </c>
      <c r="K10" s="426">
        <v>635.09</v>
      </c>
      <c r="L10" s="425">
        <v>226.59100000000007</v>
      </c>
      <c r="M10" s="427">
        <f t="shared" si="2"/>
        <v>10583.05</v>
      </c>
      <c r="N10" s="430">
        <f t="shared" si="3"/>
        <v>-0.017309754749339268</v>
      </c>
      <c r="O10" s="424">
        <v>5731.862000000002</v>
      </c>
      <c r="P10" s="425">
        <v>4385.123000000001</v>
      </c>
      <c r="Q10" s="426">
        <v>234.94600000000003</v>
      </c>
      <c r="R10" s="425">
        <v>47.92899999999999</v>
      </c>
      <c r="S10" s="427">
        <f t="shared" si="4"/>
        <v>10399.860000000004</v>
      </c>
      <c r="T10" s="428">
        <f t="shared" si="5"/>
        <v>0.3993431638096224</v>
      </c>
      <c r="U10" s="429">
        <v>5536.864999999999</v>
      </c>
      <c r="V10" s="425">
        <v>4184.504000000001</v>
      </c>
      <c r="W10" s="426">
        <v>635.09</v>
      </c>
      <c r="X10" s="425">
        <v>226.59100000000007</v>
      </c>
      <c r="Y10" s="427">
        <f t="shared" si="6"/>
        <v>10583.05</v>
      </c>
      <c r="Z10" s="431">
        <f aca="true" t="shared" si="7" ref="Z10:Z20">IF(ISERROR(S10/Y10-1),"         /0",IF(S10/Y10&gt;5,"  *  ",(S10/Y10-1)))</f>
        <v>-0.017309754749339268</v>
      </c>
    </row>
    <row r="11" spans="1:26" ht="18.75" customHeight="1">
      <c r="A11" s="432" t="s">
        <v>409</v>
      </c>
      <c r="B11" s="433" t="s">
        <v>410</v>
      </c>
      <c r="C11" s="384">
        <v>1275.7359999999999</v>
      </c>
      <c r="D11" s="385">
        <v>1232.269</v>
      </c>
      <c r="E11" s="386">
        <v>32.311</v>
      </c>
      <c r="F11" s="385">
        <v>66.814</v>
      </c>
      <c r="G11" s="387">
        <f t="shared" si="0"/>
        <v>2607.13</v>
      </c>
      <c r="H11" s="388">
        <f>G11/$G$9</f>
        <v>0.10011091905688928</v>
      </c>
      <c r="I11" s="389">
        <v>1221.1840000000002</v>
      </c>
      <c r="J11" s="385">
        <v>1054.643</v>
      </c>
      <c r="K11" s="386">
        <v>31.576999999999998</v>
      </c>
      <c r="L11" s="385">
        <v>139.779</v>
      </c>
      <c r="M11" s="387">
        <f t="shared" si="2"/>
        <v>2447.1830000000004</v>
      </c>
      <c r="N11" s="390">
        <f t="shared" si="3"/>
        <v>0.06535964004326589</v>
      </c>
      <c r="O11" s="384">
        <v>1275.7359999999999</v>
      </c>
      <c r="P11" s="385">
        <v>1232.269</v>
      </c>
      <c r="Q11" s="386">
        <v>32.311</v>
      </c>
      <c r="R11" s="385">
        <v>66.814</v>
      </c>
      <c r="S11" s="387">
        <f t="shared" si="4"/>
        <v>2607.13</v>
      </c>
      <c r="T11" s="388">
        <f>S11/$S$9</f>
        <v>0.10011091905688928</v>
      </c>
      <c r="U11" s="389">
        <v>1221.1840000000002</v>
      </c>
      <c r="V11" s="385">
        <v>1054.643</v>
      </c>
      <c r="W11" s="386">
        <v>31.576999999999998</v>
      </c>
      <c r="X11" s="385">
        <v>139.779</v>
      </c>
      <c r="Y11" s="387">
        <f t="shared" si="6"/>
        <v>2447.1830000000004</v>
      </c>
      <c r="Z11" s="391">
        <f t="shared" si="7"/>
        <v>0.06535964004326589</v>
      </c>
    </row>
    <row r="12" spans="1:26" ht="18.75" customHeight="1">
      <c r="A12" s="432" t="s">
        <v>413</v>
      </c>
      <c r="B12" s="433" t="s">
        <v>414</v>
      </c>
      <c r="C12" s="384">
        <v>1287.6320000000003</v>
      </c>
      <c r="D12" s="385">
        <v>829.836</v>
      </c>
      <c r="E12" s="386">
        <v>41.056999999999995</v>
      </c>
      <c r="F12" s="385">
        <v>6.949999999999999</v>
      </c>
      <c r="G12" s="387">
        <f t="shared" si="0"/>
        <v>2165.475</v>
      </c>
      <c r="H12" s="388">
        <f t="shared" si="1"/>
        <v>0.08315185374136207</v>
      </c>
      <c r="I12" s="389">
        <v>1151.6680000000001</v>
      </c>
      <c r="J12" s="385">
        <v>936.892</v>
      </c>
      <c r="K12" s="386">
        <v>68.515</v>
      </c>
      <c r="L12" s="385">
        <v>21.325000000000003</v>
      </c>
      <c r="M12" s="387">
        <f t="shared" si="2"/>
        <v>2178.4</v>
      </c>
      <c r="N12" s="390">
        <f t="shared" si="3"/>
        <v>-0.005933253764230706</v>
      </c>
      <c r="O12" s="384">
        <v>1287.6320000000003</v>
      </c>
      <c r="P12" s="385">
        <v>829.836</v>
      </c>
      <c r="Q12" s="386">
        <v>41.056999999999995</v>
      </c>
      <c r="R12" s="385">
        <v>6.949999999999999</v>
      </c>
      <c r="S12" s="387">
        <f t="shared" si="4"/>
        <v>2165.475</v>
      </c>
      <c r="T12" s="388">
        <f t="shared" si="5"/>
        <v>0.08315185374136207</v>
      </c>
      <c r="U12" s="389">
        <v>1151.6680000000001</v>
      </c>
      <c r="V12" s="385">
        <v>936.892</v>
      </c>
      <c r="W12" s="386">
        <v>68.515</v>
      </c>
      <c r="X12" s="385">
        <v>21.325000000000003</v>
      </c>
      <c r="Y12" s="387">
        <f t="shared" si="6"/>
        <v>2178.4</v>
      </c>
      <c r="Z12" s="391">
        <f t="shared" si="7"/>
        <v>-0.005933253764230706</v>
      </c>
    </row>
    <row r="13" spans="1:26" ht="18.75" customHeight="1">
      <c r="A13" s="432" t="s">
        <v>415</v>
      </c>
      <c r="B13" s="433" t="s">
        <v>416</v>
      </c>
      <c r="C13" s="384">
        <v>789.095</v>
      </c>
      <c r="D13" s="385">
        <v>1031.847</v>
      </c>
      <c r="E13" s="386">
        <v>5.4559999999999995</v>
      </c>
      <c r="F13" s="385">
        <v>8.911</v>
      </c>
      <c r="G13" s="387">
        <f t="shared" si="0"/>
        <v>1835.309</v>
      </c>
      <c r="H13" s="388">
        <f t="shared" si="1"/>
        <v>0.07047384316983825</v>
      </c>
      <c r="I13" s="389">
        <v>873.0319999999998</v>
      </c>
      <c r="J13" s="385">
        <v>1284.138</v>
      </c>
      <c r="K13" s="386">
        <v>5.885999999999999</v>
      </c>
      <c r="L13" s="385">
        <v>11.48</v>
      </c>
      <c r="M13" s="387">
        <f t="shared" si="2"/>
        <v>2174.5359999999996</v>
      </c>
      <c r="N13" s="390">
        <f t="shared" si="3"/>
        <v>-0.15599971672117618</v>
      </c>
      <c r="O13" s="384">
        <v>789.095</v>
      </c>
      <c r="P13" s="385">
        <v>1031.847</v>
      </c>
      <c r="Q13" s="386">
        <v>5.4559999999999995</v>
      </c>
      <c r="R13" s="385">
        <v>8.911</v>
      </c>
      <c r="S13" s="387">
        <f t="shared" si="4"/>
        <v>1835.309</v>
      </c>
      <c r="T13" s="388">
        <f t="shared" si="5"/>
        <v>0.07047384316983825</v>
      </c>
      <c r="U13" s="389">
        <v>873.0319999999998</v>
      </c>
      <c r="V13" s="385">
        <v>1284.138</v>
      </c>
      <c r="W13" s="386">
        <v>5.885999999999999</v>
      </c>
      <c r="X13" s="385">
        <v>11.48</v>
      </c>
      <c r="Y13" s="387">
        <f t="shared" si="6"/>
        <v>2174.5359999999996</v>
      </c>
      <c r="Z13" s="391">
        <f t="shared" si="7"/>
        <v>-0.15599971672117618</v>
      </c>
    </row>
    <row r="14" spans="1:26" ht="18.75" customHeight="1">
      <c r="A14" s="432" t="s">
        <v>417</v>
      </c>
      <c r="B14" s="433" t="s">
        <v>418</v>
      </c>
      <c r="C14" s="384">
        <v>170.60600000000002</v>
      </c>
      <c r="D14" s="385">
        <v>1195.6129999999998</v>
      </c>
      <c r="E14" s="386">
        <v>26.681</v>
      </c>
      <c r="F14" s="385">
        <v>257.719</v>
      </c>
      <c r="G14" s="387">
        <f aca="true" t="shared" si="8" ref="G14:G19">SUM(C14:F14)</f>
        <v>1650.619</v>
      </c>
      <c r="H14" s="388">
        <f aca="true" t="shared" si="9" ref="H14:H19">G14/$G$9</f>
        <v>0.06338195069013187</v>
      </c>
      <c r="I14" s="389">
        <v>95.32400000000001</v>
      </c>
      <c r="J14" s="385">
        <v>933.3580000000001</v>
      </c>
      <c r="K14" s="386">
        <v>39.75</v>
      </c>
      <c r="L14" s="385">
        <v>334.372</v>
      </c>
      <c r="M14" s="387">
        <f aca="true" t="shared" si="10" ref="M14:M19">SUM(I14:L14)</f>
        <v>1402.804</v>
      </c>
      <c r="N14" s="390">
        <f aca="true" t="shared" si="11" ref="N14:N19">IF(ISERROR(G14/M14-1),"         /0",(G14/M14-1))</f>
        <v>0.17665689576020593</v>
      </c>
      <c r="O14" s="384">
        <v>170.60600000000002</v>
      </c>
      <c r="P14" s="385">
        <v>1195.6129999999998</v>
      </c>
      <c r="Q14" s="386">
        <v>26.681</v>
      </c>
      <c r="R14" s="385">
        <v>257.719</v>
      </c>
      <c r="S14" s="387">
        <f aca="true" t="shared" si="12" ref="S14:S19">SUM(O14:R14)</f>
        <v>1650.619</v>
      </c>
      <c r="T14" s="388">
        <f aca="true" t="shared" si="13" ref="T14:T19">S14/$S$9</f>
        <v>0.06338195069013187</v>
      </c>
      <c r="U14" s="389">
        <v>95.32400000000001</v>
      </c>
      <c r="V14" s="385">
        <v>933.3580000000001</v>
      </c>
      <c r="W14" s="386">
        <v>39.75</v>
      </c>
      <c r="X14" s="385">
        <v>334.372</v>
      </c>
      <c r="Y14" s="387">
        <f aca="true" t="shared" si="14" ref="Y14:Y19">SUM(U14:X14)</f>
        <v>1402.804</v>
      </c>
      <c r="Z14" s="391">
        <f t="shared" si="7"/>
        <v>0.17665689576020593</v>
      </c>
    </row>
    <row r="15" spans="1:26" ht="18.75" customHeight="1">
      <c r="A15" s="432" t="s">
        <v>433</v>
      </c>
      <c r="B15" s="433" t="s">
        <v>434</v>
      </c>
      <c r="C15" s="384">
        <v>807.4440000000001</v>
      </c>
      <c r="D15" s="385">
        <v>541.6399999999999</v>
      </c>
      <c r="E15" s="386">
        <v>29.657999999999998</v>
      </c>
      <c r="F15" s="385">
        <v>18.152</v>
      </c>
      <c r="G15" s="387">
        <f t="shared" si="8"/>
        <v>1396.8939999999998</v>
      </c>
      <c r="H15" s="388">
        <f t="shared" si="9"/>
        <v>0.0536391902839729</v>
      </c>
      <c r="I15" s="389">
        <v>705.164</v>
      </c>
      <c r="J15" s="385">
        <v>326.43</v>
      </c>
      <c r="K15" s="386">
        <v>177.34500000000003</v>
      </c>
      <c r="L15" s="385">
        <v>116.90199999999999</v>
      </c>
      <c r="M15" s="387">
        <f t="shared" si="10"/>
        <v>1325.8410000000001</v>
      </c>
      <c r="N15" s="390">
        <f t="shared" si="11"/>
        <v>0.05359089061207167</v>
      </c>
      <c r="O15" s="384">
        <v>807.4440000000001</v>
      </c>
      <c r="P15" s="385">
        <v>541.6399999999999</v>
      </c>
      <c r="Q15" s="386">
        <v>29.657999999999998</v>
      </c>
      <c r="R15" s="385">
        <v>18.152</v>
      </c>
      <c r="S15" s="387">
        <f t="shared" si="12"/>
        <v>1396.8939999999998</v>
      </c>
      <c r="T15" s="388">
        <f t="shared" si="13"/>
        <v>0.0536391902839729</v>
      </c>
      <c r="U15" s="389">
        <v>705.164</v>
      </c>
      <c r="V15" s="385">
        <v>326.43</v>
      </c>
      <c r="W15" s="386">
        <v>177.34500000000003</v>
      </c>
      <c r="X15" s="385">
        <v>116.90199999999999</v>
      </c>
      <c r="Y15" s="387">
        <f t="shared" si="14"/>
        <v>1325.8410000000001</v>
      </c>
      <c r="Z15" s="391">
        <f t="shared" si="7"/>
        <v>0.05359089061207167</v>
      </c>
    </row>
    <row r="16" spans="1:26" ht="18.75" customHeight="1">
      <c r="A16" s="432" t="s">
        <v>411</v>
      </c>
      <c r="B16" s="433" t="s">
        <v>412</v>
      </c>
      <c r="C16" s="384">
        <v>204.062</v>
      </c>
      <c r="D16" s="385">
        <v>523.751</v>
      </c>
      <c r="E16" s="386">
        <v>0.808</v>
      </c>
      <c r="F16" s="385">
        <v>0.85</v>
      </c>
      <c r="G16" s="387">
        <f t="shared" si="8"/>
        <v>729.471</v>
      </c>
      <c r="H16" s="388">
        <f t="shared" si="9"/>
        <v>0.028010882554896793</v>
      </c>
      <c r="I16" s="389">
        <v>207.73700000000002</v>
      </c>
      <c r="J16" s="385">
        <v>508.321</v>
      </c>
      <c r="K16" s="386">
        <v>2.6719999999999997</v>
      </c>
      <c r="L16" s="385">
        <v>3.235</v>
      </c>
      <c r="M16" s="387">
        <f t="shared" si="10"/>
        <v>721.965</v>
      </c>
      <c r="N16" s="390">
        <f t="shared" si="11"/>
        <v>0.010396625875215504</v>
      </c>
      <c r="O16" s="384">
        <v>204.062</v>
      </c>
      <c r="P16" s="385">
        <v>523.751</v>
      </c>
      <c r="Q16" s="386">
        <v>0.808</v>
      </c>
      <c r="R16" s="385">
        <v>0.85</v>
      </c>
      <c r="S16" s="387">
        <f t="shared" si="12"/>
        <v>729.471</v>
      </c>
      <c r="T16" s="388">
        <f t="shared" si="13"/>
        <v>0.028010882554896793</v>
      </c>
      <c r="U16" s="389">
        <v>207.73700000000002</v>
      </c>
      <c r="V16" s="385">
        <v>508.321</v>
      </c>
      <c r="W16" s="386">
        <v>2.6719999999999997</v>
      </c>
      <c r="X16" s="385">
        <v>3.235</v>
      </c>
      <c r="Y16" s="387">
        <f t="shared" si="14"/>
        <v>721.965</v>
      </c>
      <c r="Z16" s="391">
        <f>IF(ISERROR(S16/Y16-1),"         /0",IF(S16/Y16&gt;5,"  *  ",(S16/Y16-1)))</f>
        <v>0.010396625875215504</v>
      </c>
    </row>
    <row r="17" spans="1:26" ht="18.75" customHeight="1">
      <c r="A17" s="432" t="s">
        <v>492</v>
      </c>
      <c r="B17" s="433" t="s">
        <v>492</v>
      </c>
      <c r="C17" s="384">
        <v>86.596</v>
      </c>
      <c r="D17" s="385">
        <v>31.845999999999997</v>
      </c>
      <c r="E17" s="386">
        <v>254.801</v>
      </c>
      <c r="F17" s="385">
        <v>66.158</v>
      </c>
      <c r="G17" s="387">
        <f t="shared" si="8"/>
        <v>439.401</v>
      </c>
      <c r="H17" s="388">
        <f t="shared" si="9"/>
        <v>0.016872514199336514</v>
      </c>
      <c r="I17" s="389">
        <v>82.15899999999998</v>
      </c>
      <c r="J17" s="385">
        <v>26.162000000000003</v>
      </c>
      <c r="K17" s="386">
        <v>283.509</v>
      </c>
      <c r="L17" s="385">
        <v>55.566</v>
      </c>
      <c r="M17" s="387">
        <f t="shared" si="10"/>
        <v>447.39599999999996</v>
      </c>
      <c r="N17" s="390">
        <f t="shared" si="11"/>
        <v>-0.01787007483303371</v>
      </c>
      <c r="O17" s="384">
        <v>86.596</v>
      </c>
      <c r="P17" s="385">
        <v>31.845999999999997</v>
      </c>
      <c r="Q17" s="386">
        <v>254.801</v>
      </c>
      <c r="R17" s="385">
        <v>66.158</v>
      </c>
      <c r="S17" s="387">
        <f t="shared" si="12"/>
        <v>439.401</v>
      </c>
      <c r="T17" s="388">
        <f t="shared" si="13"/>
        <v>0.016872514199336514</v>
      </c>
      <c r="U17" s="389">
        <v>82.15899999999998</v>
      </c>
      <c r="V17" s="385">
        <v>26.162000000000003</v>
      </c>
      <c r="W17" s="386">
        <v>283.509</v>
      </c>
      <c r="X17" s="385">
        <v>55.566</v>
      </c>
      <c r="Y17" s="387">
        <f t="shared" si="14"/>
        <v>447.39599999999996</v>
      </c>
      <c r="Z17" s="391">
        <f>IF(ISERROR(S17/Y17-1),"         /0",IF(S17/Y17&gt;5,"  *  ",(S17/Y17-1)))</f>
        <v>-0.01787007483303371</v>
      </c>
    </row>
    <row r="18" spans="1:26" ht="18.75" customHeight="1">
      <c r="A18" s="432" t="s">
        <v>423</v>
      </c>
      <c r="B18" s="433" t="s">
        <v>424</v>
      </c>
      <c r="C18" s="384">
        <v>170.766</v>
      </c>
      <c r="D18" s="385">
        <v>147.61800000000002</v>
      </c>
      <c r="E18" s="386">
        <v>24.309</v>
      </c>
      <c r="F18" s="385">
        <v>3.812</v>
      </c>
      <c r="G18" s="387">
        <f t="shared" si="8"/>
        <v>346.50500000000005</v>
      </c>
      <c r="H18" s="388">
        <f t="shared" si="9"/>
        <v>0.013305410166661202</v>
      </c>
      <c r="I18" s="389">
        <v>204.60399999999998</v>
      </c>
      <c r="J18" s="385">
        <v>137.263</v>
      </c>
      <c r="K18" s="386">
        <v>9.266</v>
      </c>
      <c r="L18" s="385">
        <v>2.658</v>
      </c>
      <c r="M18" s="387">
        <f t="shared" si="10"/>
        <v>353.791</v>
      </c>
      <c r="N18" s="390">
        <f t="shared" si="11"/>
        <v>-0.020594079555443567</v>
      </c>
      <c r="O18" s="384">
        <v>170.766</v>
      </c>
      <c r="P18" s="385">
        <v>147.61800000000002</v>
      </c>
      <c r="Q18" s="386">
        <v>24.309</v>
      </c>
      <c r="R18" s="385">
        <v>3.812</v>
      </c>
      <c r="S18" s="387">
        <f t="shared" si="12"/>
        <v>346.50500000000005</v>
      </c>
      <c r="T18" s="388">
        <f t="shared" si="13"/>
        <v>0.013305410166661202</v>
      </c>
      <c r="U18" s="389">
        <v>204.60399999999998</v>
      </c>
      <c r="V18" s="385">
        <v>137.263</v>
      </c>
      <c r="W18" s="386">
        <v>9.266</v>
      </c>
      <c r="X18" s="385">
        <v>2.658</v>
      </c>
      <c r="Y18" s="387">
        <f t="shared" si="14"/>
        <v>353.791</v>
      </c>
      <c r="Z18" s="391">
        <f>IF(ISERROR(S18/Y18-1),"         /0",IF(S18/Y18&gt;5,"  *  ",(S18/Y18-1)))</f>
        <v>-0.020594079555443567</v>
      </c>
    </row>
    <row r="19" spans="1:26" ht="18.75" customHeight="1">
      <c r="A19" s="432" t="s">
        <v>448</v>
      </c>
      <c r="B19" s="433" t="s">
        <v>449</v>
      </c>
      <c r="C19" s="384">
        <v>107.61299999999999</v>
      </c>
      <c r="D19" s="385">
        <v>90.265</v>
      </c>
      <c r="E19" s="386">
        <v>88.06999999999996</v>
      </c>
      <c r="F19" s="385">
        <v>57.557</v>
      </c>
      <c r="G19" s="387">
        <f t="shared" si="8"/>
        <v>343.505</v>
      </c>
      <c r="H19" s="388">
        <f t="shared" si="9"/>
        <v>0.01319021347252985</v>
      </c>
      <c r="I19" s="389">
        <v>82.18599999999999</v>
      </c>
      <c r="J19" s="385">
        <v>69.72300000000001</v>
      </c>
      <c r="K19" s="386">
        <v>90.973</v>
      </c>
      <c r="L19" s="385">
        <v>72.10800000000002</v>
      </c>
      <c r="M19" s="387">
        <f t="shared" si="10"/>
        <v>314.99</v>
      </c>
      <c r="N19" s="390">
        <f t="shared" si="11"/>
        <v>0.09052668338677416</v>
      </c>
      <c r="O19" s="384">
        <v>107.61299999999999</v>
      </c>
      <c r="P19" s="385">
        <v>90.265</v>
      </c>
      <c r="Q19" s="386">
        <v>88.06999999999996</v>
      </c>
      <c r="R19" s="385">
        <v>57.557</v>
      </c>
      <c r="S19" s="387">
        <f t="shared" si="12"/>
        <v>343.505</v>
      </c>
      <c r="T19" s="388">
        <f t="shared" si="13"/>
        <v>0.01319021347252985</v>
      </c>
      <c r="U19" s="389">
        <v>82.18599999999999</v>
      </c>
      <c r="V19" s="385">
        <v>69.72300000000001</v>
      </c>
      <c r="W19" s="386">
        <v>90.973</v>
      </c>
      <c r="X19" s="385">
        <v>72.10800000000002</v>
      </c>
      <c r="Y19" s="387">
        <f t="shared" si="14"/>
        <v>314.99</v>
      </c>
      <c r="Z19" s="391">
        <f t="shared" si="7"/>
        <v>0.09052668338677416</v>
      </c>
    </row>
    <row r="20" spans="1:26" ht="18.75" customHeight="1">
      <c r="A20" s="432" t="s">
        <v>484</v>
      </c>
      <c r="B20" s="433" t="s">
        <v>484</v>
      </c>
      <c r="C20" s="384">
        <v>13.33</v>
      </c>
      <c r="D20" s="385">
        <v>25.907</v>
      </c>
      <c r="E20" s="386">
        <v>62.618999999999986</v>
      </c>
      <c r="F20" s="385">
        <v>226.561</v>
      </c>
      <c r="G20" s="387">
        <f t="shared" si="0"/>
        <v>328.41700000000003</v>
      </c>
      <c r="H20" s="388">
        <f t="shared" si="1"/>
        <v>0.012610850898845246</v>
      </c>
      <c r="I20" s="389">
        <v>66.512</v>
      </c>
      <c r="J20" s="385">
        <v>175.41400000000002</v>
      </c>
      <c r="K20" s="386">
        <v>72.836</v>
      </c>
      <c r="L20" s="385">
        <v>293.07900000000006</v>
      </c>
      <c r="M20" s="387">
        <f t="shared" si="2"/>
        <v>607.8410000000001</v>
      </c>
      <c r="N20" s="390">
        <f t="shared" si="3"/>
        <v>-0.4596991647486761</v>
      </c>
      <c r="O20" s="384">
        <v>13.33</v>
      </c>
      <c r="P20" s="385">
        <v>25.907</v>
      </c>
      <c r="Q20" s="386">
        <v>62.618999999999986</v>
      </c>
      <c r="R20" s="385">
        <v>226.561</v>
      </c>
      <c r="S20" s="387">
        <f t="shared" si="4"/>
        <v>328.41700000000003</v>
      </c>
      <c r="T20" s="388">
        <f t="shared" si="5"/>
        <v>0.012610850898845246</v>
      </c>
      <c r="U20" s="389">
        <v>66.512</v>
      </c>
      <c r="V20" s="385">
        <v>175.41400000000002</v>
      </c>
      <c r="W20" s="386">
        <v>72.836</v>
      </c>
      <c r="X20" s="385">
        <v>293.07900000000006</v>
      </c>
      <c r="Y20" s="387">
        <f t="shared" si="6"/>
        <v>607.8410000000001</v>
      </c>
      <c r="Z20" s="391">
        <f t="shared" si="7"/>
        <v>-0.4596991647486761</v>
      </c>
    </row>
    <row r="21" spans="1:26" ht="18.75" customHeight="1">
      <c r="A21" s="432" t="s">
        <v>421</v>
      </c>
      <c r="B21" s="433" t="s">
        <v>422</v>
      </c>
      <c r="C21" s="384">
        <v>84.85600000000001</v>
      </c>
      <c r="D21" s="385">
        <v>213.873</v>
      </c>
      <c r="E21" s="386">
        <v>22.524</v>
      </c>
      <c r="F21" s="385">
        <v>2.9979999999999998</v>
      </c>
      <c r="G21" s="387">
        <f aca="true" t="shared" si="15" ref="G21:G56">SUM(C21:F21)</f>
        <v>324.251</v>
      </c>
      <c r="H21" s="388">
        <f t="shared" si="1"/>
        <v>0.012450881089594842</v>
      </c>
      <c r="I21" s="389">
        <v>93.39500000000001</v>
      </c>
      <c r="J21" s="385">
        <v>220.605</v>
      </c>
      <c r="K21" s="386">
        <v>15.404</v>
      </c>
      <c r="L21" s="385">
        <v>8.051</v>
      </c>
      <c r="M21" s="387">
        <f aca="true" t="shared" si="16" ref="M21:M56">SUM(I21:L21)</f>
        <v>337.455</v>
      </c>
      <c r="N21" s="390">
        <f aca="true" t="shared" si="17" ref="N21:N56">IF(ISERROR(G21/M21-1),"         /0",(G21/M21-1))</f>
        <v>-0.03912818005363683</v>
      </c>
      <c r="O21" s="384">
        <v>84.85600000000001</v>
      </c>
      <c r="P21" s="385">
        <v>213.873</v>
      </c>
      <c r="Q21" s="386">
        <v>22.524</v>
      </c>
      <c r="R21" s="385">
        <v>2.9979999999999998</v>
      </c>
      <c r="S21" s="387">
        <f aca="true" t="shared" si="18" ref="S21:S56">SUM(O21:R21)</f>
        <v>324.251</v>
      </c>
      <c r="T21" s="388">
        <f t="shared" si="5"/>
        <v>0.012450881089594842</v>
      </c>
      <c r="U21" s="389">
        <v>93.39500000000001</v>
      </c>
      <c r="V21" s="385">
        <v>220.605</v>
      </c>
      <c r="W21" s="386">
        <v>15.404</v>
      </c>
      <c r="X21" s="385">
        <v>8.051</v>
      </c>
      <c r="Y21" s="387">
        <f aca="true" t="shared" si="19" ref="Y21:Y56">SUM(U21:X21)</f>
        <v>337.455</v>
      </c>
      <c r="Z21" s="391">
        <f aca="true" t="shared" si="20" ref="Z21:Z56">IF(ISERROR(S21/Y21-1),"         /0",IF(S21/Y21&gt;5,"  *  ",(S21/Y21-1)))</f>
        <v>-0.03912818005363683</v>
      </c>
    </row>
    <row r="22" spans="1:26" ht="18.75" customHeight="1">
      <c r="A22" s="432" t="s">
        <v>478</v>
      </c>
      <c r="B22" s="433" t="s">
        <v>479</v>
      </c>
      <c r="C22" s="384">
        <v>109.17</v>
      </c>
      <c r="D22" s="385">
        <v>173.08</v>
      </c>
      <c r="E22" s="386">
        <v>9.64</v>
      </c>
      <c r="F22" s="385">
        <v>12.040000000000003</v>
      </c>
      <c r="G22" s="387">
        <f t="shared" si="15"/>
        <v>303.93</v>
      </c>
      <c r="H22" s="388">
        <f t="shared" si="1"/>
        <v>0.011670577082447118</v>
      </c>
      <c r="I22" s="389">
        <v>51.065000000000005</v>
      </c>
      <c r="J22" s="385">
        <v>73.729</v>
      </c>
      <c r="K22" s="386">
        <v>8.395</v>
      </c>
      <c r="L22" s="385">
        <v>20.244</v>
      </c>
      <c r="M22" s="387">
        <f t="shared" si="16"/>
        <v>153.43300000000002</v>
      </c>
      <c r="N22" s="390">
        <f t="shared" si="17"/>
        <v>0.9808646119152984</v>
      </c>
      <c r="O22" s="384">
        <v>109.17</v>
      </c>
      <c r="P22" s="385">
        <v>173.08</v>
      </c>
      <c r="Q22" s="386">
        <v>9.64</v>
      </c>
      <c r="R22" s="385">
        <v>12.040000000000003</v>
      </c>
      <c r="S22" s="387">
        <f t="shared" si="18"/>
        <v>303.93</v>
      </c>
      <c r="T22" s="388">
        <f t="shared" si="5"/>
        <v>0.011670577082447118</v>
      </c>
      <c r="U22" s="389">
        <v>51.065000000000005</v>
      </c>
      <c r="V22" s="385">
        <v>73.729</v>
      </c>
      <c r="W22" s="386">
        <v>8.395</v>
      </c>
      <c r="X22" s="385">
        <v>20.244</v>
      </c>
      <c r="Y22" s="387">
        <f t="shared" si="19"/>
        <v>153.43300000000002</v>
      </c>
      <c r="Z22" s="391">
        <f t="shared" si="20"/>
        <v>0.9808646119152984</v>
      </c>
    </row>
    <row r="23" spans="1:26" ht="18.75" customHeight="1">
      <c r="A23" s="432" t="s">
        <v>476</v>
      </c>
      <c r="B23" s="433" t="s">
        <v>477</v>
      </c>
      <c r="C23" s="384">
        <v>149.011</v>
      </c>
      <c r="D23" s="385">
        <v>117.093</v>
      </c>
      <c r="E23" s="386">
        <v>7.519999999999998</v>
      </c>
      <c r="F23" s="385">
        <v>6.529999999999999</v>
      </c>
      <c r="G23" s="387">
        <f>SUM(C23:F23)</f>
        <v>280.15399999999994</v>
      </c>
      <c r="H23" s="388">
        <f>G23/$G$9</f>
        <v>0.010757604882558119</v>
      </c>
      <c r="I23" s="389">
        <v>83.004</v>
      </c>
      <c r="J23" s="385">
        <v>71.02799999999999</v>
      </c>
      <c r="K23" s="386">
        <v>9.482</v>
      </c>
      <c r="L23" s="385">
        <v>12.435</v>
      </c>
      <c r="M23" s="387">
        <f>SUM(I23:L23)</f>
        <v>175.94899999999998</v>
      </c>
      <c r="N23" s="390">
        <f>IF(ISERROR(G23/M23-1),"         /0",(G23/M23-1))</f>
        <v>0.5922454802243831</v>
      </c>
      <c r="O23" s="384">
        <v>149.011</v>
      </c>
      <c r="P23" s="385">
        <v>117.093</v>
      </c>
      <c r="Q23" s="386">
        <v>7.519999999999998</v>
      </c>
      <c r="R23" s="385">
        <v>6.529999999999999</v>
      </c>
      <c r="S23" s="387">
        <f>SUM(O23:R23)</f>
        <v>280.15399999999994</v>
      </c>
      <c r="T23" s="388">
        <f>S23/$S$9</f>
        <v>0.010757604882558119</v>
      </c>
      <c r="U23" s="389">
        <v>83.004</v>
      </c>
      <c r="V23" s="385">
        <v>71.02799999999999</v>
      </c>
      <c r="W23" s="386">
        <v>9.482</v>
      </c>
      <c r="X23" s="385">
        <v>12.435</v>
      </c>
      <c r="Y23" s="387">
        <f>SUM(U23:X23)</f>
        <v>175.94899999999998</v>
      </c>
      <c r="Z23" s="391">
        <f>IF(ISERROR(S23/Y23-1),"         /0",IF(S23/Y23&gt;5,"  *  ",(S23/Y23-1)))</f>
        <v>0.5922454802243831</v>
      </c>
    </row>
    <row r="24" spans="1:26" ht="18.75" customHeight="1">
      <c r="A24" s="432" t="s">
        <v>429</v>
      </c>
      <c r="B24" s="433" t="s">
        <v>430</v>
      </c>
      <c r="C24" s="384">
        <v>99.82800000000002</v>
      </c>
      <c r="D24" s="385">
        <v>160.036</v>
      </c>
      <c r="E24" s="386">
        <v>1.454</v>
      </c>
      <c r="F24" s="385">
        <v>4.107</v>
      </c>
      <c r="G24" s="387">
        <f>SUM(C24:F24)</f>
        <v>265.42500000000007</v>
      </c>
      <c r="H24" s="388">
        <f>G24/$G$9</f>
        <v>0.010192027513271237</v>
      </c>
      <c r="I24" s="389">
        <v>121.652</v>
      </c>
      <c r="J24" s="385">
        <v>193.339</v>
      </c>
      <c r="K24" s="386">
        <v>0.5700000000000001</v>
      </c>
      <c r="L24" s="385">
        <v>1.285</v>
      </c>
      <c r="M24" s="387">
        <f>SUM(I24:L24)</f>
        <v>316.846</v>
      </c>
      <c r="N24" s="390">
        <f>IF(ISERROR(G24/M24-1),"         /0",(G24/M24-1))</f>
        <v>-0.1622901977616884</v>
      </c>
      <c r="O24" s="384">
        <v>99.82800000000002</v>
      </c>
      <c r="P24" s="385">
        <v>160.036</v>
      </c>
      <c r="Q24" s="386">
        <v>1.454</v>
      </c>
      <c r="R24" s="385">
        <v>4.107</v>
      </c>
      <c r="S24" s="387">
        <f>SUM(O24:R24)</f>
        <v>265.42500000000007</v>
      </c>
      <c r="T24" s="388">
        <f>S24/$S$9</f>
        <v>0.010192027513271237</v>
      </c>
      <c r="U24" s="389">
        <v>121.652</v>
      </c>
      <c r="V24" s="385">
        <v>193.339</v>
      </c>
      <c r="W24" s="386">
        <v>0.5700000000000001</v>
      </c>
      <c r="X24" s="385">
        <v>1.285</v>
      </c>
      <c r="Y24" s="387">
        <f>SUM(U24:X24)</f>
        <v>316.846</v>
      </c>
      <c r="Z24" s="391">
        <f>IF(ISERROR(S24/Y24-1),"         /0",IF(S24/Y24&gt;5,"  *  ",(S24/Y24-1)))</f>
        <v>-0.1622901977616884</v>
      </c>
    </row>
    <row r="25" spans="1:26" ht="18.75" customHeight="1">
      <c r="A25" s="432" t="s">
        <v>419</v>
      </c>
      <c r="B25" s="433" t="s">
        <v>420</v>
      </c>
      <c r="C25" s="384">
        <v>115.651</v>
      </c>
      <c r="D25" s="385">
        <v>132.956</v>
      </c>
      <c r="E25" s="386">
        <v>0.091</v>
      </c>
      <c r="F25" s="385">
        <v>1.006</v>
      </c>
      <c r="G25" s="387">
        <f>SUM(C25:F25)</f>
        <v>249.70399999999998</v>
      </c>
      <c r="H25" s="388">
        <f>G25/$G$9</f>
        <v>0.009588358437124914</v>
      </c>
      <c r="I25" s="389">
        <v>185.364</v>
      </c>
      <c r="J25" s="385">
        <v>145.18800000000002</v>
      </c>
      <c r="K25" s="386">
        <v>0.9820000000000001</v>
      </c>
      <c r="L25" s="385">
        <v>1.764</v>
      </c>
      <c r="M25" s="387">
        <f>SUM(I25:L25)</f>
        <v>333.29800000000006</v>
      </c>
      <c r="N25" s="390">
        <f>IF(ISERROR(G25/M25-1),"         /0",(G25/M25-1))</f>
        <v>-0.25080858571008546</v>
      </c>
      <c r="O25" s="384">
        <v>115.651</v>
      </c>
      <c r="P25" s="385">
        <v>132.956</v>
      </c>
      <c r="Q25" s="386">
        <v>0.091</v>
      </c>
      <c r="R25" s="385">
        <v>1.006</v>
      </c>
      <c r="S25" s="387">
        <f>SUM(O25:R25)</f>
        <v>249.70399999999998</v>
      </c>
      <c r="T25" s="388">
        <f>S25/$S$9</f>
        <v>0.009588358437124914</v>
      </c>
      <c r="U25" s="389">
        <v>185.364</v>
      </c>
      <c r="V25" s="385">
        <v>145.18800000000002</v>
      </c>
      <c r="W25" s="386">
        <v>0.9820000000000001</v>
      </c>
      <c r="X25" s="385">
        <v>1.764</v>
      </c>
      <c r="Y25" s="387">
        <f>SUM(U25:X25)</f>
        <v>333.29800000000006</v>
      </c>
      <c r="Z25" s="391">
        <f>IF(ISERROR(S25/Y25-1),"         /0",IF(S25/Y25&gt;5,"  *  ",(S25/Y25-1)))</f>
        <v>-0.25080858571008546</v>
      </c>
    </row>
    <row r="26" spans="1:26" ht="18.75" customHeight="1">
      <c r="A26" s="432" t="s">
        <v>425</v>
      </c>
      <c r="B26" s="433" t="s">
        <v>426</v>
      </c>
      <c r="C26" s="384">
        <v>49.77200000000001</v>
      </c>
      <c r="D26" s="385">
        <v>25.118</v>
      </c>
      <c r="E26" s="386">
        <v>55.227000000000004</v>
      </c>
      <c r="F26" s="385">
        <v>44.73200000000001</v>
      </c>
      <c r="G26" s="387">
        <f>SUM(C26:F26)</f>
        <v>174.84900000000005</v>
      </c>
      <c r="H26" s="388">
        <f>G26/$G$9</f>
        <v>0.006714008924057503</v>
      </c>
      <c r="I26" s="389">
        <v>205.32199999999995</v>
      </c>
      <c r="J26" s="385">
        <v>234.35199999999998</v>
      </c>
      <c r="K26" s="386">
        <v>60.608000000000004</v>
      </c>
      <c r="L26" s="385">
        <v>51.41799999999999</v>
      </c>
      <c r="M26" s="387">
        <f>SUM(I26:L26)</f>
        <v>551.6999999999999</v>
      </c>
      <c r="N26" s="390">
        <f>IF(ISERROR(G26/M26-1),"         /0",(G26/M26-1))</f>
        <v>-0.6830723219140836</v>
      </c>
      <c r="O26" s="384">
        <v>49.77200000000001</v>
      </c>
      <c r="P26" s="385">
        <v>25.118</v>
      </c>
      <c r="Q26" s="386">
        <v>55.227000000000004</v>
      </c>
      <c r="R26" s="385">
        <v>44.73200000000001</v>
      </c>
      <c r="S26" s="387">
        <f>SUM(O26:R26)</f>
        <v>174.84900000000005</v>
      </c>
      <c r="T26" s="388">
        <f>S26/$S$9</f>
        <v>0.006714008924057503</v>
      </c>
      <c r="U26" s="389">
        <v>205.32199999999995</v>
      </c>
      <c r="V26" s="385">
        <v>234.35199999999998</v>
      </c>
      <c r="W26" s="386">
        <v>60.608000000000004</v>
      </c>
      <c r="X26" s="385">
        <v>51.41799999999999</v>
      </c>
      <c r="Y26" s="387">
        <f>SUM(U26:X26)</f>
        <v>551.6999999999999</v>
      </c>
      <c r="Z26" s="391">
        <f>IF(ISERROR(S26/Y26-1),"         /0",IF(S26/Y26&gt;5,"  *  ",(S26/Y26-1)))</f>
        <v>-0.6830723219140836</v>
      </c>
    </row>
    <row r="27" spans="1:26" ht="18.75" customHeight="1">
      <c r="A27" s="432" t="s">
        <v>427</v>
      </c>
      <c r="B27" s="433" t="s">
        <v>428</v>
      </c>
      <c r="C27" s="384">
        <v>40.342</v>
      </c>
      <c r="D27" s="385">
        <v>131.199</v>
      </c>
      <c r="E27" s="386">
        <v>0.02</v>
      </c>
      <c r="F27" s="385">
        <v>0.02</v>
      </c>
      <c r="G27" s="387">
        <f t="shared" si="15"/>
        <v>171.58100000000002</v>
      </c>
      <c r="H27" s="388">
        <f t="shared" si="1"/>
        <v>0.006588521325250417</v>
      </c>
      <c r="I27" s="389">
        <v>37.615</v>
      </c>
      <c r="J27" s="385">
        <v>124.429</v>
      </c>
      <c r="K27" s="386">
        <v>0.545</v>
      </c>
      <c r="L27" s="385">
        <v>3.1149999999999998</v>
      </c>
      <c r="M27" s="387">
        <f t="shared" si="16"/>
        <v>165.704</v>
      </c>
      <c r="N27" s="390">
        <f t="shared" si="17"/>
        <v>0.035466856563510785</v>
      </c>
      <c r="O27" s="384">
        <v>40.342</v>
      </c>
      <c r="P27" s="385">
        <v>131.199</v>
      </c>
      <c r="Q27" s="386">
        <v>0.02</v>
      </c>
      <c r="R27" s="385">
        <v>0.02</v>
      </c>
      <c r="S27" s="387">
        <f t="shared" si="18"/>
        <v>171.58100000000002</v>
      </c>
      <c r="T27" s="388">
        <f t="shared" si="5"/>
        <v>0.006588521325250417</v>
      </c>
      <c r="U27" s="389">
        <v>37.615</v>
      </c>
      <c r="V27" s="385">
        <v>124.429</v>
      </c>
      <c r="W27" s="386">
        <v>0.545</v>
      </c>
      <c r="X27" s="385">
        <v>3.1149999999999998</v>
      </c>
      <c r="Y27" s="387">
        <f t="shared" si="19"/>
        <v>165.704</v>
      </c>
      <c r="Z27" s="391">
        <f t="shared" si="20"/>
        <v>0.035466856563510785</v>
      </c>
    </row>
    <row r="28" spans="1:26" ht="18.75" customHeight="1">
      <c r="A28" s="432" t="s">
        <v>508</v>
      </c>
      <c r="B28" s="433" t="s">
        <v>509</v>
      </c>
      <c r="C28" s="384">
        <v>83</v>
      </c>
      <c r="D28" s="385">
        <v>64.33</v>
      </c>
      <c r="E28" s="386">
        <v>10.14</v>
      </c>
      <c r="F28" s="385">
        <v>4.47</v>
      </c>
      <c r="G28" s="387">
        <f t="shared" si="15"/>
        <v>161.93999999999997</v>
      </c>
      <c r="H28" s="388">
        <f t="shared" si="1"/>
        <v>0.006218317549210298</v>
      </c>
      <c r="I28" s="389">
        <v>34.2</v>
      </c>
      <c r="J28" s="385">
        <v>34.3</v>
      </c>
      <c r="K28" s="386">
        <v>34.601</v>
      </c>
      <c r="L28" s="385">
        <v>27.104</v>
      </c>
      <c r="M28" s="387">
        <f t="shared" si="16"/>
        <v>130.20499999999998</v>
      </c>
      <c r="N28" s="390" t="s">
        <v>45</v>
      </c>
      <c r="O28" s="384">
        <v>83</v>
      </c>
      <c r="P28" s="385">
        <v>64.33</v>
      </c>
      <c r="Q28" s="386">
        <v>10.14</v>
      </c>
      <c r="R28" s="385">
        <v>4.47</v>
      </c>
      <c r="S28" s="387">
        <f t="shared" si="18"/>
        <v>161.93999999999997</v>
      </c>
      <c r="T28" s="388">
        <f t="shared" si="5"/>
        <v>0.006218317549210298</v>
      </c>
      <c r="U28" s="389">
        <v>34.2</v>
      </c>
      <c r="V28" s="385">
        <v>34.3</v>
      </c>
      <c r="W28" s="386">
        <v>34.601</v>
      </c>
      <c r="X28" s="385">
        <v>27.104</v>
      </c>
      <c r="Y28" s="387">
        <f t="shared" si="19"/>
        <v>130.20499999999998</v>
      </c>
      <c r="Z28" s="391">
        <f t="shared" si="20"/>
        <v>0.2437310395146115</v>
      </c>
    </row>
    <row r="29" spans="1:26" ht="18.75" customHeight="1">
      <c r="A29" s="432" t="s">
        <v>460</v>
      </c>
      <c r="B29" s="433" t="s">
        <v>461</v>
      </c>
      <c r="C29" s="384">
        <v>56.339999999999996</v>
      </c>
      <c r="D29" s="385">
        <v>85.78500000000001</v>
      </c>
      <c r="E29" s="386">
        <v>4.615</v>
      </c>
      <c r="F29" s="385">
        <v>2.178</v>
      </c>
      <c r="G29" s="387">
        <f t="shared" si="15"/>
        <v>148.918</v>
      </c>
      <c r="H29" s="388">
        <f t="shared" si="1"/>
        <v>0.005718287098884152</v>
      </c>
      <c r="I29" s="389">
        <v>13.206</v>
      </c>
      <c r="J29" s="385">
        <v>42.994</v>
      </c>
      <c r="K29" s="386">
        <v>69.53699999999999</v>
      </c>
      <c r="L29" s="385">
        <v>14.549000000000001</v>
      </c>
      <c r="M29" s="387">
        <f t="shared" si="16"/>
        <v>140.286</v>
      </c>
      <c r="N29" s="390">
        <f t="shared" si="17"/>
        <v>0.06153144290948487</v>
      </c>
      <c r="O29" s="384">
        <v>56.339999999999996</v>
      </c>
      <c r="P29" s="385">
        <v>85.78500000000001</v>
      </c>
      <c r="Q29" s="386">
        <v>4.615</v>
      </c>
      <c r="R29" s="385">
        <v>2.178</v>
      </c>
      <c r="S29" s="387">
        <f t="shared" si="18"/>
        <v>148.918</v>
      </c>
      <c r="T29" s="388">
        <f t="shared" si="5"/>
        <v>0.005718287098884152</v>
      </c>
      <c r="U29" s="389">
        <v>13.206</v>
      </c>
      <c r="V29" s="385">
        <v>42.994</v>
      </c>
      <c r="W29" s="386">
        <v>69.53699999999999</v>
      </c>
      <c r="X29" s="385">
        <v>14.549000000000001</v>
      </c>
      <c r="Y29" s="387">
        <f t="shared" si="19"/>
        <v>140.286</v>
      </c>
      <c r="Z29" s="391">
        <f t="shared" si="20"/>
        <v>0.06153144290948487</v>
      </c>
    </row>
    <row r="30" spans="1:26" ht="18.75" customHeight="1">
      <c r="A30" s="432" t="s">
        <v>440</v>
      </c>
      <c r="B30" s="433" t="s">
        <v>441</v>
      </c>
      <c r="C30" s="384">
        <v>33.19199999999999</v>
      </c>
      <c r="D30" s="385">
        <v>96.099</v>
      </c>
      <c r="E30" s="386">
        <v>0.076</v>
      </c>
      <c r="F30" s="385">
        <v>0.025</v>
      </c>
      <c r="G30" s="387">
        <f t="shared" si="15"/>
        <v>129.392</v>
      </c>
      <c r="H30" s="388">
        <f t="shared" si="1"/>
        <v>0.004968510215681234</v>
      </c>
      <c r="I30" s="389">
        <v>35.96900000000001</v>
      </c>
      <c r="J30" s="385">
        <v>108.163</v>
      </c>
      <c r="K30" s="386">
        <v>0.05</v>
      </c>
      <c r="L30" s="385">
        <v>0.05</v>
      </c>
      <c r="M30" s="387">
        <f t="shared" si="16"/>
        <v>144.23200000000003</v>
      </c>
      <c r="N30" s="390">
        <f t="shared" si="17"/>
        <v>-0.1028897886738035</v>
      </c>
      <c r="O30" s="384">
        <v>33.19199999999999</v>
      </c>
      <c r="P30" s="385">
        <v>96.099</v>
      </c>
      <c r="Q30" s="386">
        <v>0.076</v>
      </c>
      <c r="R30" s="385">
        <v>0.025</v>
      </c>
      <c r="S30" s="387">
        <f t="shared" si="18"/>
        <v>129.392</v>
      </c>
      <c r="T30" s="388">
        <f t="shared" si="5"/>
        <v>0.004968510215681234</v>
      </c>
      <c r="U30" s="389">
        <v>35.96900000000001</v>
      </c>
      <c r="V30" s="385">
        <v>108.163</v>
      </c>
      <c r="W30" s="386">
        <v>0.05</v>
      </c>
      <c r="X30" s="385">
        <v>0.05</v>
      </c>
      <c r="Y30" s="387">
        <f t="shared" si="19"/>
        <v>144.23200000000003</v>
      </c>
      <c r="Z30" s="391">
        <f t="shared" si="20"/>
        <v>-0.1028897886738035</v>
      </c>
    </row>
    <row r="31" spans="1:26" ht="18.75" customHeight="1">
      <c r="A31" s="432" t="s">
        <v>435</v>
      </c>
      <c r="B31" s="433" t="s">
        <v>436</v>
      </c>
      <c r="C31" s="384">
        <v>25.83</v>
      </c>
      <c r="D31" s="385">
        <v>83.476</v>
      </c>
      <c r="E31" s="386">
        <v>0.75</v>
      </c>
      <c r="F31" s="385">
        <v>0.17</v>
      </c>
      <c r="G31" s="387">
        <f t="shared" si="15"/>
        <v>110.226</v>
      </c>
      <c r="H31" s="388">
        <f t="shared" si="1"/>
        <v>0.00423255693577408</v>
      </c>
      <c r="I31" s="389">
        <v>23.68</v>
      </c>
      <c r="J31" s="385">
        <v>79.379</v>
      </c>
      <c r="K31" s="386">
        <v>0.264</v>
      </c>
      <c r="L31" s="385">
        <v>0.281</v>
      </c>
      <c r="M31" s="387">
        <f t="shared" si="16"/>
        <v>103.604</v>
      </c>
      <c r="N31" s="390">
        <f t="shared" si="17"/>
        <v>0.06391645110227406</v>
      </c>
      <c r="O31" s="384">
        <v>25.83</v>
      </c>
      <c r="P31" s="385">
        <v>83.476</v>
      </c>
      <c r="Q31" s="386">
        <v>0.75</v>
      </c>
      <c r="R31" s="385">
        <v>0.17</v>
      </c>
      <c r="S31" s="387">
        <f t="shared" si="18"/>
        <v>110.226</v>
      </c>
      <c r="T31" s="388">
        <f t="shared" si="5"/>
        <v>0.00423255693577408</v>
      </c>
      <c r="U31" s="389">
        <v>23.68</v>
      </c>
      <c r="V31" s="385">
        <v>79.379</v>
      </c>
      <c r="W31" s="386">
        <v>0.264</v>
      </c>
      <c r="X31" s="385">
        <v>0.281</v>
      </c>
      <c r="Y31" s="387">
        <f t="shared" si="19"/>
        <v>103.604</v>
      </c>
      <c r="Z31" s="391">
        <f t="shared" si="20"/>
        <v>0.06391645110227406</v>
      </c>
    </row>
    <row r="32" spans="1:26" ht="18.75" customHeight="1">
      <c r="A32" s="432" t="s">
        <v>476</v>
      </c>
      <c r="B32" s="433" t="s">
        <v>499</v>
      </c>
      <c r="C32" s="384">
        <v>43.925000000000004</v>
      </c>
      <c r="D32" s="385">
        <v>0</v>
      </c>
      <c r="E32" s="386">
        <v>26.740000000000006</v>
      </c>
      <c r="F32" s="385">
        <v>29.956000000000003</v>
      </c>
      <c r="G32" s="387">
        <f t="shared" si="15"/>
        <v>100.62100000000001</v>
      </c>
      <c r="H32" s="388">
        <f t="shared" si="1"/>
        <v>0.0038637355200635396</v>
      </c>
      <c r="I32" s="389"/>
      <c r="J32" s="385"/>
      <c r="K32" s="386">
        <v>32.382000000000005</v>
      </c>
      <c r="L32" s="385">
        <v>39.562</v>
      </c>
      <c r="M32" s="387">
        <f t="shared" si="16"/>
        <v>71.944</v>
      </c>
      <c r="N32" s="390">
        <f t="shared" si="17"/>
        <v>0.3986016902034917</v>
      </c>
      <c r="O32" s="384">
        <v>43.925000000000004</v>
      </c>
      <c r="P32" s="385">
        <v>0</v>
      </c>
      <c r="Q32" s="386">
        <v>26.740000000000006</v>
      </c>
      <c r="R32" s="385">
        <v>29.956000000000003</v>
      </c>
      <c r="S32" s="387">
        <f t="shared" si="18"/>
        <v>100.62100000000001</v>
      </c>
      <c r="T32" s="388">
        <f t="shared" si="5"/>
        <v>0.0038637355200635396</v>
      </c>
      <c r="U32" s="389"/>
      <c r="V32" s="385"/>
      <c r="W32" s="386">
        <v>32.382000000000005</v>
      </c>
      <c r="X32" s="385">
        <v>39.562</v>
      </c>
      <c r="Y32" s="387">
        <f t="shared" si="19"/>
        <v>71.944</v>
      </c>
      <c r="Z32" s="391">
        <f t="shared" si="20"/>
        <v>0.3986016902034917</v>
      </c>
    </row>
    <row r="33" spans="1:26" ht="18.75" customHeight="1">
      <c r="A33" s="432" t="s">
        <v>510</v>
      </c>
      <c r="B33" s="433" t="s">
        <v>511</v>
      </c>
      <c r="C33" s="384">
        <v>0</v>
      </c>
      <c r="D33" s="385">
        <v>0</v>
      </c>
      <c r="E33" s="386">
        <v>48.544999999999995</v>
      </c>
      <c r="F33" s="385">
        <v>48.16</v>
      </c>
      <c r="G33" s="387">
        <f t="shared" si="15"/>
        <v>96.70499999999998</v>
      </c>
      <c r="H33" s="388">
        <f t="shared" si="1"/>
        <v>0.0037133654353240825</v>
      </c>
      <c r="I33" s="389"/>
      <c r="J33" s="385"/>
      <c r="K33" s="386">
        <v>0.5</v>
      </c>
      <c r="L33" s="385">
        <v>0.4</v>
      </c>
      <c r="M33" s="387">
        <f t="shared" si="16"/>
        <v>0.9</v>
      </c>
      <c r="N33" s="390" t="s">
        <v>45</v>
      </c>
      <c r="O33" s="384"/>
      <c r="P33" s="385"/>
      <c r="Q33" s="386">
        <v>48.544999999999995</v>
      </c>
      <c r="R33" s="385">
        <v>48.16</v>
      </c>
      <c r="S33" s="387">
        <f t="shared" si="18"/>
        <v>96.70499999999998</v>
      </c>
      <c r="T33" s="388">
        <f t="shared" si="5"/>
        <v>0.0037133654353240825</v>
      </c>
      <c r="U33" s="389"/>
      <c r="V33" s="385"/>
      <c r="W33" s="386">
        <v>0.5</v>
      </c>
      <c r="X33" s="385">
        <v>0.4</v>
      </c>
      <c r="Y33" s="387">
        <f t="shared" si="19"/>
        <v>0.9</v>
      </c>
      <c r="Z33" s="391" t="str">
        <f t="shared" si="20"/>
        <v>  *  </v>
      </c>
    </row>
    <row r="34" spans="1:26" ht="18.75" customHeight="1">
      <c r="A34" s="432" t="s">
        <v>512</v>
      </c>
      <c r="B34" s="433" t="s">
        <v>513</v>
      </c>
      <c r="C34" s="384">
        <v>12.84</v>
      </c>
      <c r="D34" s="385">
        <v>28.32</v>
      </c>
      <c r="E34" s="386">
        <v>14.472</v>
      </c>
      <c r="F34" s="385">
        <v>40.792</v>
      </c>
      <c r="G34" s="387">
        <f t="shared" si="15"/>
        <v>96.424</v>
      </c>
      <c r="H34" s="388">
        <f t="shared" si="1"/>
        <v>0.00370257534497378</v>
      </c>
      <c r="I34" s="389">
        <v>4.98</v>
      </c>
      <c r="J34" s="385">
        <v>45.36</v>
      </c>
      <c r="K34" s="386">
        <v>0.03</v>
      </c>
      <c r="L34" s="385">
        <v>0.04</v>
      </c>
      <c r="M34" s="387">
        <f t="shared" si="16"/>
        <v>50.410000000000004</v>
      </c>
      <c r="N34" s="390">
        <f t="shared" si="17"/>
        <v>0.9127950803412022</v>
      </c>
      <c r="O34" s="384">
        <v>12.84</v>
      </c>
      <c r="P34" s="385">
        <v>28.32</v>
      </c>
      <c r="Q34" s="386">
        <v>14.472</v>
      </c>
      <c r="R34" s="385">
        <v>40.792</v>
      </c>
      <c r="S34" s="387">
        <f t="shared" si="18"/>
        <v>96.424</v>
      </c>
      <c r="T34" s="388">
        <f t="shared" si="5"/>
        <v>0.00370257534497378</v>
      </c>
      <c r="U34" s="389">
        <v>4.98</v>
      </c>
      <c r="V34" s="385">
        <v>45.36</v>
      </c>
      <c r="W34" s="386">
        <v>0.03</v>
      </c>
      <c r="X34" s="385">
        <v>0.04</v>
      </c>
      <c r="Y34" s="387">
        <f t="shared" si="19"/>
        <v>50.410000000000004</v>
      </c>
      <c r="Z34" s="391">
        <f t="shared" si="20"/>
        <v>0.9127950803412022</v>
      </c>
    </row>
    <row r="35" spans="1:26" ht="18.75" customHeight="1">
      <c r="A35" s="432" t="s">
        <v>466</v>
      </c>
      <c r="B35" s="433" t="s">
        <v>467</v>
      </c>
      <c r="C35" s="384">
        <v>0.38600000000000007</v>
      </c>
      <c r="D35" s="385">
        <v>6.185</v>
      </c>
      <c r="E35" s="386">
        <v>30.872999999999998</v>
      </c>
      <c r="F35" s="385">
        <v>39.151999999999994</v>
      </c>
      <c r="G35" s="387">
        <f t="shared" si="15"/>
        <v>76.59599999999999</v>
      </c>
      <c r="H35" s="388">
        <f t="shared" si="1"/>
        <v>0.0029412019945616406</v>
      </c>
      <c r="I35" s="389">
        <v>0</v>
      </c>
      <c r="J35" s="385">
        <v>4.21</v>
      </c>
      <c r="K35" s="386">
        <v>27.724999999999998</v>
      </c>
      <c r="L35" s="385">
        <v>39.160999999999994</v>
      </c>
      <c r="M35" s="387">
        <f t="shared" si="16"/>
        <v>71.09599999999999</v>
      </c>
      <c r="N35" s="390" t="s">
        <v>45</v>
      </c>
      <c r="O35" s="384">
        <v>0.38600000000000007</v>
      </c>
      <c r="P35" s="385">
        <v>6.185</v>
      </c>
      <c r="Q35" s="386">
        <v>30.872999999999998</v>
      </c>
      <c r="R35" s="385">
        <v>39.151999999999994</v>
      </c>
      <c r="S35" s="387">
        <f t="shared" si="18"/>
        <v>76.59599999999999</v>
      </c>
      <c r="T35" s="388">
        <f t="shared" si="5"/>
        <v>0.0029412019945616406</v>
      </c>
      <c r="U35" s="389">
        <v>0</v>
      </c>
      <c r="V35" s="385">
        <v>4.21</v>
      </c>
      <c r="W35" s="386">
        <v>27.724999999999998</v>
      </c>
      <c r="X35" s="385">
        <v>39.160999999999994</v>
      </c>
      <c r="Y35" s="387">
        <f t="shared" si="19"/>
        <v>71.09599999999999</v>
      </c>
      <c r="Z35" s="391">
        <f t="shared" si="20"/>
        <v>0.07736018904017095</v>
      </c>
    </row>
    <row r="36" spans="1:26" ht="18.75" customHeight="1">
      <c r="A36" s="432" t="s">
        <v>514</v>
      </c>
      <c r="B36" s="433" t="s">
        <v>514</v>
      </c>
      <c r="C36" s="384">
        <v>21.645</v>
      </c>
      <c r="D36" s="385">
        <v>40.074</v>
      </c>
      <c r="E36" s="386">
        <v>0.05</v>
      </c>
      <c r="F36" s="385">
        <v>0.19</v>
      </c>
      <c r="G36" s="387">
        <f t="shared" si="15"/>
        <v>61.95899999999999</v>
      </c>
      <c r="H36" s="388">
        <f t="shared" si="1"/>
        <v>0.0023791573238947815</v>
      </c>
      <c r="I36" s="389">
        <v>11.440000000000001</v>
      </c>
      <c r="J36" s="385">
        <v>20.130000000000003</v>
      </c>
      <c r="K36" s="386">
        <v>0</v>
      </c>
      <c r="L36" s="385">
        <v>0.06</v>
      </c>
      <c r="M36" s="387">
        <f t="shared" si="16"/>
        <v>31.630000000000003</v>
      </c>
      <c r="N36" s="390">
        <f t="shared" si="17"/>
        <v>0.9588681631362626</v>
      </c>
      <c r="O36" s="384">
        <v>21.645</v>
      </c>
      <c r="P36" s="385">
        <v>40.074</v>
      </c>
      <c r="Q36" s="386">
        <v>0.05</v>
      </c>
      <c r="R36" s="385">
        <v>0.19</v>
      </c>
      <c r="S36" s="387">
        <f t="shared" si="18"/>
        <v>61.95899999999999</v>
      </c>
      <c r="T36" s="388">
        <f t="shared" si="5"/>
        <v>0.0023791573238947815</v>
      </c>
      <c r="U36" s="389">
        <v>11.440000000000001</v>
      </c>
      <c r="V36" s="385">
        <v>20.130000000000003</v>
      </c>
      <c r="W36" s="386">
        <v>0</v>
      </c>
      <c r="X36" s="385">
        <v>0.06</v>
      </c>
      <c r="Y36" s="387">
        <f t="shared" si="19"/>
        <v>31.630000000000003</v>
      </c>
      <c r="Z36" s="391">
        <f t="shared" si="20"/>
        <v>0.9588681631362626</v>
      </c>
    </row>
    <row r="37" spans="1:26" ht="18.75" customHeight="1">
      <c r="A37" s="432" t="s">
        <v>431</v>
      </c>
      <c r="B37" s="433" t="s">
        <v>432</v>
      </c>
      <c r="C37" s="384">
        <v>3.0820000000000007</v>
      </c>
      <c r="D37" s="385">
        <v>7.122</v>
      </c>
      <c r="E37" s="386">
        <v>29.755000000000003</v>
      </c>
      <c r="F37" s="385">
        <v>21.414</v>
      </c>
      <c r="G37" s="387">
        <f>SUM(C37:F37)</f>
        <v>61.373000000000005</v>
      </c>
      <c r="H37" s="388">
        <f>G37/$G$9</f>
        <v>0.0023566555696411247</v>
      </c>
      <c r="I37" s="389">
        <v>2.9200000000000004</v>
      </c>
      <c r="J37" s="385">
        <v>7.352</v>
      </c>
      <c r="K37" s="386">
        <v>18.457</v>
      </c>
      <c r="L37" s="385">
        <v>14.056999999999999</v>
      </c>
      <c r="M37" s="387">
        <f>SUM(I37:L37)</f>
        <v>42.786</v>
      </c>
      <c r="N37" s="390">
        <f>IF(ISERROR(G37/M37-1),"         /0",(G37/M37-1))</f>
        <v>0.43441780021502363</v>
      </c>
      <c r="O37" s="384">
        <v>3.0820000000000007</v>
      </c>
      <c r="P37" s="385">
        <v>7.122</v>
      </c>
      <c r="Q37" s="386">
        <v>29.755000000000003</v>
      </c>
      <c r="R37" s="385">
        <v>21.414</v>
      </c>
      <c r="S37" s="387">
        <f>SUM(O37:R37)</f>
        <v>61.373000000000005</v>
      </c>
      <c r="T37" s="388">
        <f>S37/$S$9</f>
        <v>0.0023566555696411247</v>
      </c>
      <c r="U37" s="389">
        <v>2.9200000000000004</v>
      </c>
      <c r="V37" s="385">
        <v>7.352</v>
      </c>
      <c r="W37" s="386">
        <v>18.457</v>
      </c>
      <c r="X37" s="385">
        <v>14.056999999999999</v>
      </c>
      <c r="Y37" s="387">
        <f>SUM(U37:X37)</f>
        <v>42.786</v>
      </c>
      <c r="Z37" s="391">
        <f>IF(ISERROR(S37/Y37-1),"         /0",IF(S37/Y37&gt;5,"  *  ",(S37/Y37-1)))</f>
        <v>0.43441780021502363</v>
      </c>
    </row>
    <row r="38" spans="1:26" ht="18.75" customHeight="1">
      <c r="A38" s="432" t="s">
        <v>450</v>
      </c>
      <c r="B38" s="433" t="s">
        <v>451</v>
      </c>
      <c r="C38" s="384">
        <v>27.876</v>
      </c>
      <c r="D38" s="385">
        <v>29.319</v>
      </c>
      <c r="E38" s="386">
        <v>0</v>
      </c>
      <c r="F38" s="385">
        <v>0</v>
      </c>
      <c r="G38" s="387">
        <f t="shared" si="15"/>
        <v>57.195</v>
      </c>
      <c r="H38" s="388">
        <f t="shared" si="1"/>
        <v>0.002196224973614197</v>
      </c>
      <c r="I38" s="389">
        <v>29.954</v>
      </c>
      <c r="J38" s="385">
        <v>31.527</v>
      </c>
      <c r="K38" s="386">
        <v>0.515</v>
      </c>
      <c r="L38" s="385">
        <v>3.745</v>
      </c>
      <c r="M38" s="387">
        <f t="shared" si="16"/>
        <v>65.741</v>
      </c>
      <c r="N38" s="390" t="s">
        <v>45</v>
      </c>
      <c r="O38" s="384">
        <v>27.876</v>
      </c>
      <c r="P38" s="385">
        <v>29.319</v>
      </c>
      <c r="Q38" s="386">
        <v>0</v>
      </c>
      <c r="R38" s="385">
        <v>0</v>
      </c>
      <c r="S38" s="387">
        <f t="shared" si="18"/>
        <v>57.195</v>
      </c>
      <c r="T38" s="388">
        <f t="shared" si="5"/>
        <v>0.002196224973614197</v>
      </c>
      <c r="U38" s="389">
        <v>29.954</v>
      </c>
      <c r="V38" s="385">
        <v>31.527</v>
      </c>
      <c r="W38" s="386">
        <v>0.515</v>
      </c>
      <c r="X38" s="385">
        <v>3.745</v>
      </c>
      <c r="Y38" s="387">
        <f t="shared" si="19"/>
        <v>65.741</v>
      </c>
      <c r="Z38" s="391">
        <f t="shared" si="20"/>
        <v>-0.12999498030148615</v>
      </c>
    </row>
    <row r="39" spans="1:26" ht="18.75" customHeight="1">
      <c r="A39" s="432" t="s">
        <v>515</v>
      </c>
      <c r="B39" s="433" t="s">
        <v>515</v>
      </c>
      <c r="C39" s="384">
        <v>29.751</v>
      </c>
      <c r="D39" s="385">
        <v>23.469</v>
      </c>
      <c r="E39" s="386">
        <v>0.122</v>
      </c>
      <c r="F39" s="385">
        <v>0.12200000000000001</v>
      </c>
      <c r="G39" s="387">
        <f t="shared" si="15"/>
        <v>53.464</v>
      </c>
      <c r="H39" s="388">
        <f t="shared" si="1"/>
        <v>0.002052958685012841</v>
      </c>
      <c r="I39" s="389">
        <v>27.110000000000003</v>
      </c>
      <c r="J39" s="385">
        <v>18.102000000000004</v>
      </c>
      <c r="K39" s="386">
        <v>0.07</v>
      </c>
      <c r="L39" s="385">
        <v>0.155</v>
      </c>
      <c r="M39" s="387">
        <f t="shared" si="16"/>
        <v>45.437000000000005</v>
      </c>
      <c r="N39" s="390">
        <f t="shared" si="17"/>
        <v>0.17666219160595964</v>
      </c>
      <c r="O39" s="384">
        <v>29.751</v>
      </c>
      <c r="P39" s="385">
        <v>23.469</v>
      </c>
      <c r="Q39" s="386">
        <v>0.122</v>
      </c>
      <c r="R39" s="385">
        <v>0.12200000000000001</v>
      </c>
      <c r="S39" s="387">
        <f t="shared" si="18"/>
        <v>53.464</v>
      </c>
      <c r="T39" s="388">
        <f t="shared" si="5"/>
        <v>0.002052958685012841</v>
      </c>
      <c r="U39" s="389">
        <v>27.110000000000003</v>
      </c>
      <c r="V39" s="385">
        <v>18.102000000000004</v>
      </c>
      <c r="W39" s="386">
        <v>0.07</v>
      </c>
      <c r="X39" s="385">
        <v>0.155</v>
      </c>
      <c r="Y39" s="387">
        <f t="shared" si="19"/>
        <v>45.437000000000005</v>
      </c>
      <c r="Z39" s="391">
        <f t="shared" si="20"/>
        <v>0.17666219160595964</v>
      </c>
    </row>
    <row r="40" spans="1:26" ht="18.75" customHeight="1">
      <c r="A40" s="432" t="s">
        <v>516</v>
      </c>
      <c r="B40" s="433" t="s">
        <v>516</v>
      </c>
      <c r="C40" s="384">
        <v>0</v>
      </c>
      <c r="D40" s="385">
        <v>52.13</v>
      </c>
      <c r="E40" s="386">
        <v>0</v>
      </c>
      <c r="F40" s="385">
        <v>0</v>
      </c>
      <c r="G40" s="387">
        <f t="shared" si="15"/>
        <v>52.13</v>
      </c>
      <c r="H40" s="388">
        <f t="shared" si="1"/>
        <v>0.0020017345550224336</v>
      </c>
      <c r="I40" s="389">
        <v>0</v>
      </c>
      <c r="J40" s="385">
        <v>29.11</v>
      </c>
      <c r="K40" s="386"/>
      <c r="L40" s="385"/>
      <c r="M40" s="387">
        <f t="shared" si="16"/>
        <v>29.11</v>
      </c>
      <c r="N40" s="390">
        <f t="shared" si="17"/>
        <v>0.7907935417382344</v>
      </c>
      <c r="O40" s="384">
        <v>0</v>
      </c>
      <c r="P40" s="385">
        <v>52.13</v>
      </c>
      <c r="Q40" s="386"/>
      <c r="R40" s="385"/>
      <c r="S40" s="387">
        <f t="shared" si="18"/>
        <v>52.13</v>
      </c>
      <c r="T40" s="388">
        <f t="shared" si="5"/>
        <v>0.0020017345550224336</v>
      </c>
      <c r="U40" s="389">
        <v>0</v>
      </c>
      <c r="V40" s="385">
        <v>29.11</v>
      </c>
      <c r="W40" s="386"/>
      <c r="X40" s="385"/>
      <c r="Y40" s="387">
        <f t="shared" si="19"/>
        <v>29.11</v>
      </c>
      <c r="Z40" s="391">
        <f t="shared" si="20"/>
        <v>0.7907935417382344</v>
      </c>
    </row>
    <row r="41" spans="1:26" ht="18.75" customHeight="1">
      <c r="A41" s="432" t="s">
        <v>497</v>
      </c>
      <c r="B41" s="433" t="s">
        <v>498</v>
      </c>
      <c r="C41" s="384">
        <v>13.09</v>
      </c>
      <c r="D41" s="385">
        <v>14.169</v>
      </c>
      <c r="E41" s="386">
        <v>8.241999999999999</v>
      </c>
      <c r="F41" s="385">
        <v>15.726999999999997</v>
      </c>
      <c r="G41" s="387">
        <f t="shared" si="15"/>
        <v>51.227999999999994</v>
      </c>
      <c r="H41" s="388">
        <f t="shared" si="1"/>
        <v>0.0019670987489869406</v>
      </c>
      <c r="I41" s="389">
        <v>4.2</v>
      </c>
      <c r="J41" s="385">
        <v>4.859999999999999</v>
      </c>
      <c r="K41" s="386">
        <v>6.8969999999999985</v>
      </c>
      <c r="L41" s="385">
        <v>13.585999999999999</v>
      </c>
      <c r="M41" s="387">
        <f t="shared" si="16"/>
        <v>29.542999999999996</v>
      </c>
      <c r="N41" s="390">
        <f t="shared" si="17"/>
        <v>0.7340148258470705</v>
      </c>
      <c r="O41" s="384">
        <v>13.09</v>
      </c>
      <c r="P41" s="385">
        <v>14.169</v>
      </c>
      <c r="Q41" s="386">
        <v>8.241999999999999</v>
      </c>
      <c r="R41" s="385">
        <v>15.726999999999997</v>
      </c>
      <c r="S41" s="387">
        <f t="shared" si="18"/>
        <v>51.227999999999994</v>
      </c>
      <c r="T41" s="388">
        <f t="shared" si="5"/>
        <v>0.0019670987489869406</v>
      </c>
      <c r="U41" s="389">
        <v>4.2</v>
      </c>
      <c r="V41" s="385">
        <v>4.859999999999999</v>
      </c>
      <c r="W41" s="386">
        <v>6.8969999999999985</v>
      </c>
      <c r="X41" s="385">
        <v>13.585999999999999</v>
      </c>
      <c r="Y41" s="387">
        <f t="shared" si="19"/>
        <v>29.542999999999996</v>
      </c>
      <c r="Z41" s="391">
        <f t="shared" si="20"/>
        <v>0.7340148258470705</v>
      </c>
    </row>
    <row r="42" spans="1:26" ht="18.75" customHeight="1">
      <c r="A42" s="432" t="s">
        <v>464</v>
      </c>
      <c r="B42" s="433" t="s">
        <v>465</v>
      </c>
      <c r="C42" s="384">
        <v>41.83800000000001</v>
      </c>
      <c r="D42" s="385">
        <v>2.969</v>
      </c>
      <c r="E42" s="386">
        <v>0</v>
      </c>
      <c r="F42" s="385">
        <v>0</v>
      </c>
      <c r="G42" s="387">
        <f t="shared" si="15"/>
        <v>44.80700000000001</v>
      </c>
      <c r="H42" s="388">
        <f t="shared" si="1"/>
        <v>0.0017205394246478075</v>
      </c>
      <c r="I42" s="389">
        <v>27.566999999999997</v>
      </c>
      <c r="J42" s="385">
        <v>3.358</v>
      </c>
      <c r="K42" s="386">
        <v>1.8</v>
      </c>
      <c r="L42" s="385">
        <v>2.6</v>
      </c>
      <c r="M42" s="387">
        <f t="shared" si="16"/>
        <v>35.324999999999996</v>
      </c>
      <c r="N42" s="390">
        <f t="shared" si="17"/>
        <v>0.2684217975937726</v>
      </c>
      <c r="O42" s="384">
        <v>41.83800000000001</v>
      </c>
      <c r="P42" s="385">
        <v>2.969</v>
      </c>
      <c r="Q42" s="386">
        <v>0</v>
      </c>
      <c r="R42" s="385">
        <v>0</v>
      </c>
      <c r="S42" s="387">
        <f t="shared" si="18"/>
        <v>44.80700000000001</v>
      </c>
      <c r="T42" s="388">
        <f t="shared" si="5"/>
        <v>0.0017205394246478075</v>
      </c>
      <c r="U42" s="389">
        <v>27.566999999999997</v>
      </c>
      <c r="V42" s="385">
        <v>3.358</v>
      </c>
      <c r="W42" s="386">
        <v>1.8</v>
      </c>
      <c r="X42" s="385">
        <v>2.6</v>
      </c>
      <c r="Y42" s="387">
        <f t="shared" si="19"/>
        <v>35.324999999999996</v>
      </c>
      <c r="Z42" s="391">
        <f t="shared" si="20"/>
        <v>0.2684217975937726</v>
      </c>
    </row>
    <row r="43" spans="1:26" ht="18.75" customHeight="1">
      <c r="A43" s="432" t="s">
        <v>517</v>
      </c>
      <c r="B43" s="433" t="s">
        <v>518</v>
      </c>
      <c r="C43" s="384">
        <v>0</v>
      </c>
      <c r="D43" s="385">
        <v>44.565000000000005</v>
      </c>
      <c r="E43" s="386">
        <v>0</v>
      </c>
      <c r="F43" s="385">
        <v>0</v>
      </c>
      <c r="G43" s="387">
        <f t="shared" si="15"/>
        <v>44.565000000000005</v>
      </c>
      <c r="H43" s="388">
        <f t="shared" si="1"/>
        <v>0.0017112468913212118</v>
      </c>
      <c r="I43" s="389"/>
      <c r="J43" s="385"/>
      <c r="K43" s="386">
        <v>4</v>
      </c>
      <c r="L43" s="385">
        <v>50.4</v>
      </c>
      <c r="M43" s="387">
        <f t="shared" si="16"/>
        <v>54.4</v>
      </c>
      <c r="N43" s="390">
        <f t="shared" si="17"/>
        <v>-0.18079044117647047</v>
      </c>
      <c r="O43" s="384">
        <v>0</v>
      </c>
      <c r="P43" s="385">
        <v>44.565000000000005</v>
      </c>
      <c r="Q43" s="386"/>
      <c r="R43" s="385"/>
      <c r="S43" s="387">
        <f t="shared" si="18"/>
        <v>44.565000000000005</v>
      </c>
      <c r="T43" s="388">
        <f t="shared" si="5"/>
        <v>0.0017112468913212118</v>
      </c>
      <c r="U43" s="389"/>
      <c r="V43" s="385"/>
      <c r="W43" s="386">
        <v>4</v>
      </c>
      <c r="X43" s="385">
        <v>50.4</v>
      </c>
      <c r="Y43" s="387">
        <f t="shared" si="19"/>
        <v>54.4</v>
      </c>
      <c r="Z43" s="391">
        <f t="shared" si="20"/>
        <v>-0.18079044117647047</v>
      </c>
    </row>
    <row r="44" spans="1:26" ht="18.75" customHeight="1">
      <c r="A44" s="432" t="s">
        <v>482</v>
      </c>
      <c r="B44" s="433" t="s">
        <v>483</v>
      </c>
      <c r="C44" s="384">
        <v>0</v>
      </c>
      <c r="D44" s="385">
        <v>0.17300000000000001</v>
      </c>
      <c r="E44" s="386">
        <v>18.599</v>
      </c>
      <c r="F44" s="385">
        <v>24.707</v>
      </c>
      <c r="G44" s="387">
        <f t="shared" si="15"/>
        <v>43.479</v>
      </c>
      <c r="H44" s="388">
        <f t="shared" si="1"/>
        <v>0.0016695456880456627</v>
      </c>
      <c r="I44" s="389">
        <v>0</v>
      </c>
      <c r="J44" s="385">
        <v>0.122</v>
      </c>
      <c r="K44" s="386">
        <v>18.874</v>
      </c>
      <c r="L44" s="385">
        <v>24.267999999999997</v>
      </c>
      <c r="M44" s="387">
        <f t="shared" si="16"/>
        <v>43.263999999999996</v>
      </c>
      <c r="N44" s="390">
        <f t="shared" si="17"/>
        <v>0.0049694896449705706</v>
      </c>
      <c r="O44" s="384">
        <v>0</v>
      </c>
      <c r="P44" s="385">
        <v>0.17300000000000001</v>
      </c>
      <c r="Q44" s="386">
        <v>18.599</v>
      </c>
      <c r="R44" s="385">
        <v>24.707</v>
      </c>
      <c r="S44" s="387">
        <f t="shared" si="18"/>
        <v>43.479</v>
      </c>
      <c r="T44" s="388">
        <f t="shared" si="5"/>
        <v>0.0016695456880456627</v>
      </c>
      <c r="U44" s="389">
        <v>0</v>
      </c>
      <c r="V44" s="385">
        <v>0.122</v>
      </c>
      <c r="W44" s="386">
        <v>18.874</v>
      </c>
      <c r="X44" s="385">
        <v>24.267999999999997</v>
      </c>
      <c r="Y44" s="387">
        <f t="shared" si="19"/>
        <v>43.263999999999996</v>
      </c>
      <c r="Z44" s="391">
        <f t="shared" si="20"/>
        <v>0.0049694896449705706</v>
      </c>
    </row>
    <row r="45" spans="1:26" ht="18.75" customHeight="1">
      <c r="A45" s="432" t="s">
        <v>456</v>
      </c>
      <c r="B45" s="433" t="s">
        <v>457</v>
      </c>
      <c r="C45" s="384">
        <v>7.478</v>
      </c>
      <c r="D45" s="385">
        <v>32.033</v>
      </c>
      <c r="E45" s="386">
        <v>1.4110000000000003</v>
      </c>
      <c r="F45" s="385">
        <v>0.9850000000000001</v>
      </c>
      <c r="G45" s="387">
        <f t="shared" si="15"/>
        <v>41.907000000000004</v>
      </c>
      <c r="H45" s="388">
        <f t="shared" si="1"/>
        <v>0.001609182620320835</v>
      </c>
      <c r="I45" s="389">
        <v>5.512</v>
      </c>
      <c r="J45" s="385">
        <v>22.391</v>
      </c>
      <c r="K45" s="386">
        <v>3.315</v>
      </c>
      <c r="L45" s="385">
        <v>3.4419999999999997</v>
      </c>
      <c r="M45" s="387">
        <f t="shared" si="16"/>
        <v>34.66</v>
      </c>
      <c r="N45" s="390">
        <f t="shared" si="17"/>
        <v>0.20908828620888653</v>
      </c>
      <c r="O45" s="384">
        <v>7.478</v>
      </c>
      <c r="P45" s="385">
        <v>32.033</v>
      </c>
      <c r="Q45" s="386">
        <v>1.4110000000000003</v>
      </c>
      <c r="R45" s="385">
        <v>0.9850000000000001</v>
      </c>
      <c r="S45" s="387">
        <f t="shared" si="18"/>
        <v>41.907000000000004</v>
      </c>
      <c r="T45" s="388">
        <f t="shared" si="5"/>
        <v>0.001609182620320835</v>
      </c>
      <c r="U45" s="389">
        <v>5.512</v>
      </c>
      <c r="V45" s="385">
        <v>22.391</v>
      </c>
      <c r="W45" s="386">
        <v>3.315</v>
      </c>
      <c r="X45" s="385">
        <v>3.4419999999999997</v>
      </c>
      <c r="Y45" s="387">
        <f t="shared" si="19"/>
        <v>34.66</v>
      </c>
      <c r="Z45" s="391">
        <f t="shared" si="20"/>
        <v>0.20908828620888653</v>
      </c>
    </row>
    <row r="46" spans="1:26" ht="18.75" customHeight="1">
      <c r="A46" s="432" t="s">
        <v>439</v>
      </c>
      <c r="B46" s="433" t="s">
        <v>439</v>
      </c>
      <c r="C46" s="384">
        <v>5.851</v>
      </c>
      <c r="D46" s="385">
        <v>24.285999999999998</v>
      </c>
      <c r="E46" s="386">
        <v>3.8000000000000007</v>
      </c>
      <c r="F46" s="385">
        <v>2.737</v>
      </c>
      <c r="G46" s="387">
        <f t="shared" si="15"/>
        <v>36.674</v>
      </c>
      <c r="H46" s="388">
        <f t="shared" si="1"/>
        <v>0.001408241186857716</v>
      </c>
      <c r="I46" s="389">
        <v>95.855</v>
      </c>
      <c r="J46" s="385">
        <v>114.031</v>
      </c>
      <c r="K46" s="386">
        <v>3.8480000000000003</v>
      </c>
      <c r="L46" s="385">
        <v>4.354000000000001</v>
      </c>
      <c r="M46" s="387">
        <f t="shared" si="16"/>
        <v>218.08800000000005</v>
      </c>
      <c r="N46" s="390">
        <f t="shared" si="17"/>
        <v>-0.8318385238986098</v>
      </c>
      <c r="O46" s="384">
        <v>5.851</v>
      </c>
      <c r="P46" s="385">
        <v>24.285999999999998</v>
      </c>
      <c r="Q46" s="386">
        <v>3.8000000000000007</v>
      </c>
      <c r="R46" s="385">
        <v>2.737</v>
      </c>
      <c r="S46" s="387">
        <f t="shared" si="18"/>
        <v>36.674</v>
      </c>
      <c r="T46" s="388">
        <f t="shared" si="5"/>
        <v>0.001408241186857716</v>
      </c>
      <c r="U46" s="389">
        <v>95.855</v>
      </c>
      <c r="V46" s="385">
        <v>114.031</v>
      </c>
      <c r="W46" s="386">
        <v>3.8480000000000003</v>
      </c>
      <c r="X46" s="385">
        <v>4.354000000000001</v>
      </c>
      <c r="Y46" s="387">
        <f t="shared" si="19"/>
        <v>218.08800000000005</v>
      </c>
      <c r="Z46" s="391">
        <f t="shared" si="20"/>
        <v>-0.8318385238986098</v>
      </c>
    </row>
    <row r="47" spans="1:26" ht="18.75" customHeight="1">
      <c r="A47" s="432" t="s">
        <v>468</v>
      </c>
      <c r="B47" s="433" t="s">
        <v>469</v>
      </c>
      <c r="C47" s="384">
        <v>5.494</v>
      </c>
      <c r="D47" s="385">
        <v>5.169</v>
      </c>
      <c r="E47" s="386">
        <v>13.175</v>
      </c>
      <c r="F47" s="385">
        <v>12.45</v>
      </c>
      <c r="G47" s="387">
        <f t="shared" si="15"/>
        <v>36.288</v>
      </c>
      <c r="H47" s="388">
        <f t="shared" si="1"/>
        <v>0.0013934192122128154</v>
      </c>
      <c r="I47" s="389">
        <v>5.420999999999999</v>
      </c>
      <c r="J47" s="385">
        <v>4.710000000000001</v>
      </c>
      <c r="K47" s="386">
        <v>13.843</v>
      </c>
      <c r="L47" s="385">
        <v>15.573</v>
      </c>
      <c r="M47" s="387">
        <f t="shared" si="16"/>
        <v>39.547</v>
      </c>
      <c r="N47" s="390">
        <f t="shared" si="17"/>
        <v>-0.08240827369964854</v>
      </c>
      <c r="O47" s="384">
        <v>5.494</v>
      </c>
      <c r="P47" s="385">
        <v>5.169</v>
      </c>
      <c r="Q47" s="386">
        <v>13.175</v>
      </c>
      <c r="R47" s="385">
        <v>12.45</v>
      </c>
      <c r="S47" s="387">
        <f t="shared" si="18"/>
        <v>36.288</v>
      </c>
      <c r="T47" s="388">
        <f t="shared" si="5"/>
        <v>0.0013934192122128154</v>
      </c>
      <c r="U47" s="389">
        <v>5.420999999999999</v>
      </c>
      <c r="V47" s="385">
        <v>4.710000000000001</v>
      </c>
      <c r="W47" s="386">
        <v>13.843</v>
      </c>
      <c r="X47" s="385">
        <v>15.573</v>
      </c>
      <c r="Y47" s="387">
        <f t="shared" si="19"/>
        <v>39.547</v>
      </c>
      <c r="Z47" s="391">
        <f t="shared" si="20"/>
        <v>-0.08240827369964854</v>
      </c>
    </row>
    <row r="48" spans="1:26" ht="18.75" customHeight="1">
      <c r="A48" s="432" t="s">
        <v>519</v>
      </c>
      <c r="B48" s="433" t="s">
        <v>519</v>
      </c>
      <c r="C48" s="384">
        <v>16.45</v>
      </c>
      <c r="D48" s="385">
        <v>15.75</v>
      </c>
      <c r="E48" s="386">
        <v>1</v>
      </c>
      <c r="F48" s="385">
        <v>2.6399999999999997</v>
      </c>
      <c r="G48" s="387">
        <f t="shared" si="15"/>
        <v>35.84</v>
      </c>
      <c r="H48" s="388">
        <f t="shared" si="1"/>
        <v>0.0013762165058892007</v>
      </c>
      <c r="I48" s="389"/>
      <c r="J48" s="385"/>
      <c r="K48" s="386"/>
      <c r="L48" s="385"/>
      <c r="M48" s="387">
        <f t="shared" si="16"/>
        <v>0</v>
      </c>
      <c r="N48" s="390" t="str">
        <f t="shared" si="17"/>
        <v>         /0</v>
      </c>
      <c r="O48" s="384">
        <v>16.45</v>
      </c>
      <c r="P48" s="385">
        <v>15.75</v>
      </c>
      <c r="Q48" s="386">
        <v>1</v>
      </c>
      <c r="R48" s="385">
        <v>2.6399999999999997</v>
      </c>
      <c r="S48" s="387">
        <f t="shared" si="18"/>
        <v>35.84</v>
      </c>
      <c r="T48" s="388">
        <f t="shared" si="5"/>
        <v>0.0013762165058892007</v>
      </c>
      <c r="U48" s="389"/>
      <c r="V48" s="385"/>
      <c r="W48" s="386"/>
      <c r="X48" s="385"/>
      <c r="Y48" s="387">
        <f t="shared" si="19"/>
        <v>0</v>
      </c>
      <c r="Z48" s="391" t="str">
        <f t="shared" si="20"/>
        <v>         /0</v>
      </c>
    </row>
    <row r="49" spans="1:26" ht="18.75" customHeight="1">
      <c r="A49" s="432" t="s">
        <v>520</v>
      </c>
      <c r="B49" s="433" t="s">
        <v>520</v>
      </c>
      <c r="C49" s="384">
        <v>12.607000000000001</v>
      </c>
      <c r="D49" s="385">
        <v>9.807</v>
      </c>
      <c r="E49" s="386">
        <v>8.084</v>
      </c>
      <c r="F49" s="385">
        <v>4.41</v>
      </c>
      <c r="G49" s="387">
        <f t="shared" si="15"/>
        <v>34.908</v>
      </c>
      <c r="H49" s="388">
        <f t="shared" si="1"/>
        <v>0.0013404287329123945</v>
      </c>
      <c r="I49" s="389">
        <v>15.046999999999999</v>
      </c>
      <c r="J49" s="385">
        <v>10.946000000000002</v>
      </c>
      <c r="K49" s="386">
        <v>5.62</v>
      </c>
      <c r="L49" s="385">
        <v>0.495</v>
      </c>
      <c r="M49" s="387">
        <f t="shared" si="16"/>
        <v>32.108000000000004</v>
      </c>
      <c r="N49" s="390">
        <f t="shared" si="17"/>
        <v>0.08720568082720814</v>
      </c>
      <c r="O49" s="384">
        <v>12.607000000000001</v>
      </c>
      <c r="P49" s="385">
        <v>9.807</v>
      </c>
      <c r="Q49" s="386">
        <v>8.084</v>
      </c>
      <c r="R49" s="385">
        <v>4.41</v>
      </c>
      <c r="S49" s="387">
        <f t="shared" si="18"/>
        <v>34.908</v>
      </c>
      <c r="T49" s="388">
        <f t="shared" si="5"/>
        <v>0.0013404287329123945</v>
      </c>
      <c r="U49" s="389">
        <v>15.046999999999999</v>
      </c>
      <c r="V49" s="385">
        <v>10.946000000000002</v>
      </c>
      <c r="W49" s="386">
        <v>5.62</v>
      </c>
      <c r="X49" s="385">
        <v>0.495</v>
      </c>
      <c r="Y49" s="387">
        <f t="shared" si="19"/>
        <v>32.108000000000004</v>
      </c>
      <c r="Z49" s="391">
        <f t="shared" si="20"/>
        <v>0.08720568082720814</v>
      </c>
    </row>
    <row r="50" spans="1:26" ht="18.75" customHeight="1">
      <c r="A50" s="432" t="s">
        <v>501</v>
      </c>
      <c r="B50" s="433" t="s">
        <v>501</v>
      </c>
      <c r="C50" s="384">
        <v>7.77</v>
      </c>
      <c r="D50" s="385">
        <v>26.727</v>
      </c>
      <c r="E50" s="386">
        <v>0</v>
      </c>
      <c r="F50" s="385">
        <v>0</v>
      </c>
      <c r="G50" s="387">
        <f t="shared" si="15"/>
        <v>34.497</v>
      </c>
      <c r="H50" s="388">
        <f t="shared" si="1"/>
        <v>0.0013246467858163992</v>
      </c>
      <c r="I50" s="389">
        <v>7.75</v>
      </c>
      <c r="J50" s="385">
        <v>13.497</v>
      </c>
      <c r="K50" s="386">
        <v>0.152</v>
      </c>
      <c r="L50" s="385">
        <v>0.33499999999999996</v>
      </c>
      <c r="M50" s="387">
        <f t="shared" si="16"/>
        <v>21.734</v>
      </c>
      <c r="N50" s="390">
        <f t="shared" si="17"/>
        <v>0.5872365878347288</v>
      </c>
      <c r="O50" s="384">
        <v>7.77</v>
      </c>
      <c r="P50" s="385">
        <v>26.727</v>
      </c>
      <c r="Q50" s="386">
        <v>0</v>
      </c>
      <c r="R50" s="385">
        <v>0</v>
      </c>
      <c r="S50" s="387">
        <f t="shared" si="18"/>
        <v>34.497</v>
      </c>
      <c r="T50" s="388">
        <f t="shared" si="5"/>
        <v>0.0013246467858163992</v>
      </c>
      <c r="U50" s="389">
        <v>7.75</v>
      </c>
      <c r="V50" s="385">
        <v>13.497</v>
      </c>
      <c r="W50" s="386">
        <v>0.152</v>
      </c>
      <c r="X50" s="385">
        <v>0.33499999999999996</v>
      </c>
      <c r="Y50" s="387">
        <f t="shared" si="19"/>
        <v>21.734</v>
      </c>
      <c r="Z50" s="391">
        <f t="shared" si="20"/>
        <v>0.5872365878347288</v>
      </c>
    </row>
    <row r="51" spans="1:26" ht="18.75" customHeight="1">
      <c r="A51" s="432" t="s">
        <v>521</v>
      </c>
      <c r="B51" s="433" t="s">
        <v>521</v>
      </c>
      <c r="C51" s="384">
        <v>2.4299999999999997</v>
      </c>
      <c r="D51" s="385">
        <v>17.935</v>
      </c>
      <c r="E51" s="386">
        <v>6.45</v>
      </c>
      <c r="F51" s="385">
        <v>7.1099999999999985</v>
      </c>
      <c r="G51" s="387">
        <f t="shared" si="15"/>
        <v>33.925</v>
      </c>
      <c r="H51" s="388">
        <f t="shared" si="1"/>
        <v>0.001302682616135355</v>
      </c>
      <c r="I51" s="389">
        <v>18.37</v>
      </c>
      <c r="J51" s="385">
        <v>34.38</v>
      </c>
      <c r="K51" s="386">
        <v>0.17</v>
      </c>
      <c r="L51" s="385">
        <v>0.05</v>
      </c>
      <c r="M51" s="387">
        <f t="shared" si="16"/>
        <v>52.97</v>
      </c>
      <c r="N51" s="390">
        <f t="shared" si="17"/>
        <v>-0.35954313762507084</v>
      </c>
      <c r="O51" s="384">
        <v>2.4299999999999997</v>
      </c>
      <c r="P51" s="385">
        <v>17.935</v>
      </c>
      <c r="Q51" s="386">
        <v>6.45</v>
      </c>
      <c r="R51" s="385">
        <v>7.1099999999999985</v>
      </c>
      <c r="S51" s="387">
        <f t="shared" si="18"/>
        <v>33.925</v>
      </c>
      <c r="T51" s="388">
        <f t="shared" si="5"/>
        <v>0.001302682616135355</v>
      </c>
      <c r="U51" s="389">
        <v>18.37</v>
      </c>
      <c r="V51" s="385">
        <v>34.38</v>
      </c>
      <c r="W51" s="386">
        <v>0.17</v>
      </c>
      <c r="X51" s="385">
        <v>0.05</v>
      </c>
      <c r="Y51" s="387">
        <f t="shared" si="19"/>
        <v>52.97</v>
      </c>
      <c r="Z51" s="391">
        <f t="shared" si="20"/>
        <v>-0.35954313762507084</v>
      </c>
    </row>
    <row r="52" spans="1:26" ht="18.75" customHeight="1">
      <c r="A52" s="432" t="s">
        <v>458</v>
      </c>
      <c r="B52" s="433" t="s">
        <v>459</v>
      </c>
      <c r="C52" s="384">
        <v>11.963</v>
      </c>
      <c r="D52" s="385">
        <v>13.577</v>
      </c>
      <c r="E52" s="386">
        <v>0.301</v>
      </c>
      <c r="F52" s="385">
        <v>0.060000000000000005</v>
      </c>
      <c r="G52" s="387">
        <f t="shared" si="15"/>
        <v>25.900999999999996</v>
      </c>
      <c r="H52" s="388">
        <f t="shared" si="1"/>
        <v>0.0009945698582320363</v>
      </c>
      <c r="I52" s="389">
        <v>11.171</v>
      </c>
      <c r="J52" s="385">
        <v>12.23</v>
      </c>
      <c r="K52" s="386">
        <v>0.6</v>
      </c>
      <c r="L52" s="385">
        <v>0</v>
      </c>
      <c r="M52" s="387">
        <f t="shared" si="16"/>
        <v>24.001</v>
      </c>
      <c r="N52" s="390">
        <f t="shared" si="17"/>
        <v>0.07916336819299175</v>
      </c>
      <c r="O52" s="384">
        <v>11.963</v>
      </c>
      <c r="P52" s="385">
        <v>13.577</v>
      </c>
      <c r="Q52" s="386">
        <v>0.301</v>
      </c>
      <c r="R52" s="385">
        <v>0.060000000000000005</v>
      </c>
      <c r="S52" s="387">
        <f t="shared" si="18"/>
        <v>25.900999999999996</v>
      </c>
      <c r="T52" s="388">
        <f t="shared" si="5"/>
        <v>0.0009945698582320363</v>
      </c>
      <c r="U52" s="389">
        <v>11.171</v>
      </c>
      <c r="V52" s="385">
        <v>12.23</v>
      </c>
      <c r="W52" s="386">
        <v>0.6</v>
      </c>
      <c r="X52" s="385">
        <v>0</v>
      </c>
      <c r="Y52" s="387">
        <f t="shared" si="19"/>
        <v>24.001</v>
      </c>
      <c r="Z52" s="391">
        <f t="shared" si="20"/>
        <v>0.07916336819299175</v>
      </c>
    </row>
    <row r="53" spans="1:26" ht="18.75" customHeight="1">
      <c r="A53" s="432" t="s">
        <v>470</v>
      </c>
      <c r="B53" s="433" t="s">
        <v>471</v>
      </c>
      <c r="C53" s="384">
        <v>0</v>
      </c>
      <c r="D53" s="385">
        <v>0</v>
      </c>
      <c r="E53" s="386">
        <v>11.255999999999998</v>
      </c>
      <c r="F53" s="385">
        <v>12.395</v>
      </c>
      <c r="G53" s="387">
        <f t="shared" si="15"/>
        <v>23.650999999999996</v>
      </c>
      <c r="H53" s="388">
        <f t="shared" si="1"/>
        <v>0.0009081723376335234</v>
      </c>
      <c r="I53" s="389"/>
      <c r="J53" s="385"/>
      <c r="K53" s="386">
        <v>3.0700000000000003</v>
      </c>
      <c r="L53" s="385">
        <v>2.8969999999999994</v>
      </c>
      <c r="M53" s="387">
        <f t="shared" si="16"/>
        <v>5.967</v>
      </c>
      <c r="N53" s="390">
        <f t="shared" si="17"/>
        <v>2.9636333165744926</v>
      </c>
      <c r="O53" s="384"/>
      <c r="P53" s="385"/>
      <c r="Q53" s="386">
        <v>11.255999999999998</v>
      </c>
      <c r="R53" s="385">
        <v>12.395</v>
      </c>
      <c r="S53" s="387">
        <f t="shared" si="18"/>
        <v>23.650999999999996</v>
      </c>
      <c r="T53" s="388">
        <f t="shared" si="5"/>
        <v>0.0009081723376335234</v>
      </c>
      <c r="U53" s="389"/>
      <c r="V53" s="385"/>
      <c r="W53" s="386">
        <v>3.0700000000000003</v>
      </c>
      <c r="X53" s="385">
        <v>2.8969999999999994</v>
      </c>
      <c r="Y53" s="387">
        <f t="shared" si="19"/>
        <v>5.967</v>
      </c>
      <c r="Z53" s="391">
        <f t="shared" si="20"/>
        <v>2.9636333165744926</v>
      </c>
    </row>
    <row r="54" spans="1:26" ht="18.75" customHeight="1">
      <c r="A54" s="432" t="s">
        <v>437</v>
      </c>
      <c r="B54" s="433" t="s">
        <v>438</v>
      </c>
      <c r="C54" s="384">
        <v>7.734</v>
      </c>
      <c r="D54" s="385">
        <v>15.861</v>
      </c>
      <c r="E54" s="386">
        <v>0</v>
      </c>
      <c r="F54" s="385">
        <v>0</v>
      </c>
      <c r="G54" s="387">
        <f t="shared" si="15"/>
        <v>23.595</v>
      </c>
      <c r="H54" s="388">
        <f t="shared" si="1"/>
        <v>0.0009060219993430716</v>
      </c>
      <c r="I54" s="389">
        <v>16.682</v>
      </c>
      <c r="J54" s="385">
        <v>19.712000000000003</v>
      </c>
      <c r="K54" s="386">
        <v>5.501</v>
      </c>
      <c r="L54" s="385">
        <v>5.603</v>
      </c>
      <c r="M54" s="387">
        <f t="shared" si="16"/>
        <v>47.498000000000005</v>
      </c>
      <c r="N54" s="390">
        <f t="shared" si="17"/>
        <v>-0.5032422417786013</v>
      </c>
      <c r="O54" s="384">
        <v>7.734</v>
      </c>
      <c r="P54" s="385">
        <v>15.861</v>
      </c>
      <c r="Q54" s="386">
        <v>0</v>
      </c>
      <c r="R54" s="385">
        <v>0</v>
      </c>
      <c r="S54" s="387">
        <f t="shared" si="18"/>
        <v>23.595</v>
      </c>
      <c r="T54" s="388">
        <f t="shared" si="5"/>
        <v>0.0009060219993430716</v>
      </c>
      <c r="U54" s="389">
        <v>16.682</v>
      </c>
      <c r="V54" s="385">
        <v>19.712000000000003</v>
      </c>
      <c r="W54" s="386">
        <v>5.501</v>
      </c>
      <c r="X54" s="385">
        <v>5.603</v>
      </c>
      <c r="Y54" s="387">
        <f t="shared" si="19"/>
        <v>47.498000000000005</v>
      </c>
      <c r="Z54" s="391">
        <f t="shared" si="20"/>
        <v>-0.5032422417786013</v>
      </c>
    </row>
    <row r="55" spans="1:26" ht="18.75" customHeight="1">
      <c r="A55" s="432" t="s">
        <v>442</v>
      </c>
      <c r="B55" s="433" t="s">
        <v>443</v>
      </c>
      <c r="C55" s="384">
        <v>5.829</v>
      </c>
      <c r="D55" s="385">
        <v>12.921</v>
      </c>
      <c r="E55" s="386">
        <v>0.38199999999999995</v>
      </c>
      <c r="F55" s="385">
        <v>2.712</v>
      </c>
      <c r="G55" s="387">
        <f t="shared" si="15"/>
        <v>21.844</v>
      </c>
      <c r="H55" s="388">
        <f t="shared" si="1"/>
        <v>0.0008387855288684067</v>
      </c>
      <c r="I55" s="389">
        <v>10.145</v>
      </c>
      <c r="J55" s="385">
        <v>11.485</v>
      </c>
      <c r="K55" s="386">
        <v>1.3980000000000001</v>
      </c>
      <c r="L55" s="385">
        <v>1.208</v>
      </c>
      <c r="M55" s="387">
        <f t="shared" si="16"/>
        <v>24.235999999999997</v>
      </c>
      <c r="N55" s="390" t="s">
        <v>45</v>
      </c>
      <c r="O55" s="384">
        <v>5.829</v>
      </c>
      <c r="P55" s="385">
        <v>12.921</v>
      </c>
      <c r="Q55" s="386">
        <v>0.38199999999999995</v>
      </c>
      <c r="R55" s="385">
        <v>2.712</v>
      </c>
      <c r="S55" s="387">
        <f t="shared" si="18"/>
        <v>21.844</v>
      </c>
      <c r="T55" s="388">
        <f t="shared" si="5"/>
        <v>0.0008387855288684067</v>
      </c>
      <c r="U55" s="389">
        <v>10.145</v>
      </c>
      <c r="V55" s="385">
        <v>11.485</v>
      </c>
      <c r="W55" s="386">
        <v>1.3980000000000001</v>
      </c>
      <c r="X55" s="385">
        <v>1.208</v>
      </c>
      <c r="Y55" s="387">
        <f t="shared" si="19"/>
        <v>24.235999999999997</v>
      </c>
      <c r="Z55" s="391">
        <f t="shared" si="20"/>
        <v>-0.09869615448093727</v>
      </c>
    </row>
    <row r="56" spans="1:26" ht="18.75" customHeight="1" thickBot="1">
      <c r="A56" s="739" t="s">
        <v>51</v>
      </c>
      <c r="B56" s="740" t="s">
        <v>51</v>
      </c>
      <c r="C56" s="741">
        <v>60.221</v>
      </c>
      <c r="D56" s="742">
        <v>88.67299999999999</v>
      </c>
      <c r="E56" s="743">
        <v>55.18300000000001</v>
      </c>
      <c r="F56" s="742">
        <v>85.80499999999999</v>
      </c>
      <c r="G56" s="744">
        <f t="shared" si="15"/>
        <v>289.882</v>
      </c>
      <c r="H56" s="745">
        <f t="shared" si="1"/>
        <v>0.011131149362728049</v>
      </c>
      <c r="I56" s="746">
        <v>16.163</v>
      </c>
      <c r="J56" s="742">
        <v>49.327</v>
      </c>
      <c r="K56" s="743">
        <v>90.44599999999996</v>
      </c>
      <c r="L56" s="742">
        <v>217.68800000000002</v>
      </c>
      <c r="M56" s="744">
        <f t="shared" si="16"/>
        <v>373.62399999999997</v>
      </c>
      <c r="N56" s="747">
        <f t="shared" si="17"/>
        <v>-0.2241344239128107</v>
      </c>
      <c r="O56" s="741">
        <v>60.221</v>
      </c>
      <c r="P56" s="742">
        <v>88.67299999999999</v>
      </c>
      <c r="Q56" s="743">
        <v>55.18300000000001</v>
      </c>
      <c r="R56" s="742">
        <v>85.80499999999999</v>
      </c>
      <c r="S56" s="744">
        <f t="shared" si="18"/>
        <v>289.882</v>
      </c>
      <c r="T56" s="745">
        <f t="shared" si="5"/>
        <v>0.011131149362728049</v>
      </c>
      <c r="U56" s="746">
        <v>16.163</v>
      </c>
      <c r="V56" s="742">
        <v>49.327</v>
      </c>
      <c r="W56" s="743">
        <v>90.44599999999996</v>
      </c>
      <c r="X56" s="742">
        <v>217.68800000000002</v>
      </c>
      <c r="Y56" s="744">
        <f t="shared" si="19"/>
        <v>373.62399999999997</v>
      </c>
      <c r="Z56" s="748">
        <f t="shared" si="20"/>
        <v>-0.2241344239128107</v>
      </c>
    </row>
    <row r="57" spans="1:2" ht="9" customHeight="1">
      <c r="A57" s="113"/>
      <c r="B57" s="113"/>
    </row>
    <row r="58" spans="1:2" ht="15">
      <c r="A58" s="113" t="s">
        <v>137</v>
      </c>
      <c r="B58" s="113"/>
    </row>
    <row r="59" spans="1:3" ht="14.25">
      <c r="A59" s="242" t="s">
        <v>120</v>
      </c>
      <c r="B59" s="243"/>
      <c r="C59" s="243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7:Z65536 N57:N65536 Z3 N3 N5:N8 Z5:Z8">
    <cfRule type="cellIs" priority="3" dxfId="91" operator="lessThan" stopIfTrue="1">
      <formula>0</formula>
    </cfRule>
  </conditionalFormatting>
  <conditionalFormatting sqref="Z9:Z56 N9:N5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2" sqref="U12:X22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9.57421875" style="112" customWidth="1"/>
    <col min="6" max="6" width="11.421875" style="112" customWidth="1"/>
    <col min="7" max="7" width="11.5742187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22" t="s">
        <v>26</v>
      </c>
      <c r="B1" s="321"/>
    </row>
    <row r="2" spans="24:27" ht="18">
      <c r="X2" s="328"/>
      <c r="Y2" s="329"/>
      <c r="Z2" s="329"/>
      <c r="AA2" s="328"/>
    </row>
    <row r="3" spans="1:27" ht="18">
      <c r="A3" s="242" t="s">
        <v>118</v>
      </c>
      <c r="B3" s="243"/>
      <c r="C3" s="243"/>
      <c r="X3" s="328"/>
      <c r="Y3" s="329"/>
      <c r="Z3" s="329"/>
      <c r="AA3" s="328"/>
    </row>
    <row r="4" ht="5.25" customHeight="1" thickBot="1"/>
    <row r="5" spans="1:26" ht="24.75" customHeight="1" thickTop="1">
      <c r="A5" s="623" t="s">
        <v>121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5"/>
    </row>
    <row r="6" spans="1:26" ht="21" customHeight="1" thickBot="1">
      <c r="A6" s="635" t="s">
        <v>42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7"/>
    </row>
    <row r="7" spans="1:26" s="131" customFormat="1" ht="19.5" customHeight="1" thickBot="1" thickTop="1">
      <c r="A7" s="702" t="s">
        <v>116</v>
      </c>
      <c r="B7" s="702" t="s">
        <v>117</v>
      </c>
      <c r="C7" s="612" t="s">
        <v>34</v>
      </c>
      <c r="D7" s="613"/>
      <c r="E7" s="613"/>
      <c r="F7" s="613"/>
      <c r="G7" s="613"/>
      <c r="H7" s="613"/>
      <c r="I7" s="613"/>
      <c r="J7" s="613"/>
      <c r="K7" s="614"/>
      <c r="L7" s="614"/>
      <c r="M7" s="614"/>
      <c r="N7" s="615"/>
      <c r="O7" s="616" t="s">
        <v>33</v>
      </c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5"/>
    </row>
    <row r="8" spans="1:26" s="130" customFormat="1" ht="26.25" customHeight="1" thickBot="1">
      <c r="A8" s="703"/>
      <c r="B8" s="703"/>
      <c r="C8" s="711" t="s">
        <v>154</v>
      </c>
      <c r="D8" s="707"/>
      <c r="E8" s="707"/>
      <c r="F8" s="707"/>
      <c r="G8" s="708"/>
      <c r="H8" s="609" t="s">
        <v>32</v>
      </c>
      <c r="I8" s="711" t="s">
        <v>155</v>
      </c>
      <c r="J8" s="707"/>
      <c r="K8" s="707"/>
      <c r="L8" s="707"/>
      <c r="M8" s="708"/>
      <c r="N8" s="609" t="s">
        <v>31</v>
      </c>
      <c r="O8" s="706" t="s">
        <v>156</v>
      </c>
      <c r="P8" s="707"/>
      <c r="Q8" s="707"/>
      <c r="R8" s="707"/>
      <c r="S8" s="708"/>
      <c r="T8" s="609" t="s">
        <v>32</v>
      </c>
      <c r="U8" s="706" t="s">
        <v>157</v>
      </c>
      <c r="V8" s="707"/>
      <c r="W8" s="707"/>
      <c r="X8" s="707"/>
      <c r="Y8" s="708"/>
      <c r="Z8" s="609" t="s">
        <v>31</v>
      </c>
    </row>
    <row r="9" spans="1:26" s="125" customFormat="1" ht="26.25" customHeight="1">
      <c r="A9" s="704"/>
      <c r="B9" s="704"/>
      <c r="C9" s="632" t="s">
        <v>20</v>
      </c>
      <c r="D9" s="633"/>
      <c r="E9" s="630" t="s">
        <v>19</v>
      </c>
      <c r="F9" s="631"/>
      <c r="G9" s="617" t="s">
        <v>15</v>
      </c>
      <c r="H9" s="610"/>
      <c r="I9" s="632" t="s">
        <v>20</v>
      </c>
      <c r="J9" s="633"/>
      <c r="K9" s="630" t="s">
        <v>19</v>
      </c>
      <c r="L9" s="631"/>
      <c r="M9" s="617" t="s">
        <v>15</v>
      </c>
      <c r="N9" s="610"/>
      <c r="O9" s="633" t="s">
        <v>20</v>
      </c>
      <c r="P9" s="633"/>
      <c r="Q9" s="638" t="s">
        <v>19</v>
      </c>
      <c r="R9" s="633"/>
      <c r="S9" s="617" t="s">
        <v>15</v>
      </c>
      <c r="T9" s="610"/>
      <c r="U9" s="639" t="s">
        <v>20</v>
      </c>
      <c r="V9" s="631"/>
      <c r="W9" s="630" t="s">
        <v>19</v>
      </c>
      <c r="X9" s="634"/>
      <c r="Y9" s="617" t="s">
        <v>15</v>
      </c>
      <c r="Z9" s="610"/>
    </row>
    <row r="10" spans="1:26" s="125" customFormat="1" ht="31.5" thickBot="1">
      <c r="A10" s="705"/>
      <c r="B10" s="705"/>
      <c r="C10" s="128" t="s">
        <v>17</v>
      </c>
      <c r="D10" s="126" t="s">
        <v>16</v>
      </c>
      <c r="E10" s="127" t="s">
        <v>17</v>
      </c>
      <c r="F10" s="126" t="s">
        <v>16</v>
      </c>
      <c r="G10" s="618"/>
      <c r="H10" s="611"/>
      <c r="I10" s="128" t="s">
        <v>17</v>
      </c>
      <c r="J10" s="126" t="s">
        <v>16</v>
      </c>
      <c r="K10" s="127" t="s">
        <v>17</v>
      </c>
      <c r="L10" s="126" t="s">
        <v>16</v>
      </c>
      <c r="M10" s="618"/>
      <c r="N10" s="611"/>
      <c r="O10" s="129" t="s">
        <v>17</v>
      </c>
      <c r="P10" s="126" t="s">
        <v>16</v>
      </c>
      <c r="Q10" s="127" t="s">
        <v>17</v>
      </c>
      <c r="R10" s="126" t="s">
        <v>16</v>
      </c>
      <c r="S10" s="618"/>
      <c r="T10" s="611"/>
      <c r="U10" s="128" t="s">
        <v>17</v>
      </c>
      <c r="V10" s="126" t="s">
        <v>16</v>
      </c>
      <c r="W10" s="127" t="s">
        <v>17</v>
      </c>
      <c r="X10" s="126" t="s">
        <v>16</v>
      </c>
      <c r="Y10" s="618"/>
      <c r="Z10" s="611"/>
    </row>
    <row r="11" spans="1:26" s="114" customFormat="1" ht="18" customHeight="1" thickBot="1" thickTop="1">
      <c r="A11" s="124" t="s">
        <v>22</v>
      </c>
      <c r="B11" s="241"/>
      <c r="C11" s="123">
        <f>SUM(C12:C22)</f>
        <v>563580</v>
      </c>
      <c r="D11" s="117">
        <f>SUM(D12:D22)</f>
        <v>548420</v>
      </c>
      <c r="E11" s="118">
        <f>SUM(E12:E22)</f>
        <v>2837</v>
      </c>
      <c r="F11" s="117">
        <f>SUM(F12:F22)</f>
        <v>3208</v>
      </c>
      <c r="G11" s="116">
        <f aca="true" t="shared" si="0" ref="G11:G19">SUM(C11:F11)</f>
        <v>1118045</v>
      </c>
      <c r="H11" s="120">
        <f aca="true" t="shared" si="1" ref="H11:H22">G11/$G$11</f>
        <v>1</v>
      </c>
      <c r="I11" s="119">
        <f>SUM(I12:I22)</f>
        <v>540371</v>
      </c>
      <c r="J11" s="117">
        <f>SUM(J12:J22)</f>
        <v>513548</v>
      </c>
      <c r="K11" s="118">
        <f>SUM(K12:K22)</f>
        <v>7538</v>
      </c>
      <c r="L11" s="117">
        <f>SUM(L12:L22)</f>
        <v>5677</v>
      </c>
      <c r="M11" s="116">
        <f aca="true" t="shared" si="2" ref="M11:M22">SUM(I11:L11)</f>
        <v>1067134</v>
      </c>
      <c r="N11" s="122">
        <f aca="true" t="shared" si="3" ref="N11:N19">IF(ISERROR(G11/M11-1),"         /0",(G11/M11-1))</f>
        <v>0.04770816036224135</v>
      </c>
      <c r="O11" s="121">
        <f>SUM(O12:O22)</f>
        <v>563580</v>
      </c>
      <c r="P11" s="117">
        <f>SUM(P12:P22)</f>
        <v>548420</v>
      </c>
      <c r="Q11" s="118">
        <f>SUM(Q12:Q22)</f>
        <v>2837</v>
      </c>
      <c r="R11" s="117">
        <f>SUM(R12:R22)</f>
        <v>3208</v>
      </c>
      <c r="S11" s="116">
        <f aca="true" t="shared" si="4" ref="S11:S19">SUM(O11:R11)</f>
        <v>1118045</v>
      </c>
      <c r="T11" s="120">
        <f aca="true" t="shared" si="5" ref="T11:T22">S11/$S$11</f>
        <v>1</v>
      </c>
      <c r="U11" s="119">
        <f>SUM(U12:U22)</f>
        <v>540371</v>
      </c>
      <c r="V11" s="117">
        <f>SUM(V12:V22)</f>
        <v>513548</v>
      </c>
      <c r="W11" s="118">
        <f>SUM(W12:W22)</f>
        <v>7538</v>
      </c>
      <c r="X11" s="117">
        <f>SUM(X12:X22)</f>
        <v>5677</v>
      </c>
      <c r="Y11" s="116">
        <f aca="true" t="shared" si="6" ref="Y11:Y19">SUM(U11:X11)</f>
        <v>1067134</v>
      </c>
      <c r="Z11" s="115">
        <f>IF(ISERROR(S11/Y11-1),"         /0",(S11/Y11-1))</f>
        <v>0.04770816036224135</v>
      </c>
    </row>
    <row r="12" spans="1:26" ht="21" customHeight="1" thickTop="1">
      <c r="A12" s="422" t="s">
        <v>407</v>
      </c>
      <c r="B12" s="423" t="s">
        <v>408</v>
      </c>
      <c r="C12" s="424">
        <v>345624</v>
      </c>
      <c r="D12" s="425">
        <v>360157</v>
      </c>
      <c r="E12" s="426">
        <v>2220</v>
      </c>
      <c r="F12" s="425">
        <v>2447</v>
      </c>
      <c r="G12" s="427">
        <f t="shared" si="0"/>
        <v>710448</v>
      </c>
      <c r="H12" s="428">
        <f t="shared" si="1"/>
        <v>0.6354377507166528</v>
      </c>
      <c r="I12" s="429">
        <v>329858</v>
      </c>
      <c r="J12" s="425">
        <v>337177</v>
      </c>
      <c r="K12" s="426">
        <v>2361</v>
      </c>
      <c r="L12" s="425">
        <v>2606</v>
      </c>
      <c r="M12" s="427">
        <f t="shared" si="2"/>
        <v>672002</v>
      </c>
      <c r="N12" s="430">
        <f t="shared" si="3"/>
        <v>0.05721113925256183</v>
      </c>
      <c r="O12" s="424">
        <v>345624</v>
      </c>
      <c r="P12" s="425">
        <v>360157</v>
      </c>
      <c r="Q12" s="426">
        <v>2220</v>
      </c>
      <c r="R12" s="425">
        <v>2447</v>
      </c>
      <c r="S12" s="427">
        <f t="shared" si="4"/>
        <v>710448</v>
      </c>
      <c r="T12" s="428">
        <f t="shared" si="5"/>
        <v>0.6354377507166528</v>
      </c>
      <c r="U12" s="429">
        <v>329858</v>
      </c>
      <c r="V12" s="425">
        <v>337177</v>
      </c>
      <c r="W12" s="426">
        <v>2361</v>
      </c>
      <c r="X12" s="425">
        <v>2606</v>
      </c>
      <c r="Y12" s="427">
        <f t="shared" si="6"/>
        <v>672002</v>
      </c>
      <c r="Z12" s="431">
        <f aca="true" t="shared" si="7" ref="Z12:Z19">IF(ISERROR(S12/Y12-1),"         /0",IF(S12/Y12&gt;5,"  *  ",(S12/Y12-1)))</f>
        <v>0.05721113925256183</v>
      </c>
    </row>
    <row r="13" spans="1:26" ht="21" customHeight="1">
      <c r="A13" s="432" t="s">
        <v>409</v>
      </c>
      <c r="B13" s="433" t="s">
        <v>410</v>
      </c>
      <c r="C13" s="384">
        <v>74976</v>
      </c>
      <c r="D13" s="385">
        <v>69996</v>
      </c>
      <c r="E13" s="386">
        <v>225</v>
      </c>
      <c r="F13" s="385">
        <v>325</v>
      </c>
      <c r="G13" s="387">
        <f t="shared" si="0"/>
        <v>145522</v>
      </c>
      <c r="H13" s="388">
        <f t="shared" si="1"/>
        <v>0.13015755179800456</v>
      </c>
      <c r="I13" s="389">
        <v>76449</v>
      </c>
      <c r="J13" s="385">
        <v>68736</v>
      </c>
      <c r="K13" s="386">
        <v>1447</v>
      </c>
      <c r="L13" s="385">
        <v>886</v>
      </c>
      <c r="M13" s="387">
        <f t="shared" si="2"/>
        <v>147518</v>
      </c>
      <c r="N13" s="390">
        <f t="shared" si="3"/>
        <v>-0.01353055220379884</v>
      </c>
      <c r="O13" s="384">
        <v>74976</v>
      </c>
      <c r="P13" s="385">
        <v>69996</v>
      </c>
      <c r="Q13" s="386">
        <v>225</v>
      </c>
      <c r="R13" s="385">
        <v>325</v>
      </c>
      <c r="S13" s="387">
        <f t="shared" si="4"/>
        <v>145522</v>
      </c>
      <c r="T13" s="388">
        <f t="shared" si="5"/>
        <v>0.13015755179800456</v>
      </c>
      <c r="U13" s="389">
        <v>76449</v>
      </c>
      <c r="V13" s="385">
        <v>68736</v>
      </c>
      <c r="W13" s="386">
        <v>1447</v>
      </c>
      <c r="X13" s="385">
        <v>886</v>
      </c>
      <c r="Y13" s="387">
        <f t="shared" si="6"/>
        <v>147518</v>
      </c>
      <c r="Z13" s="391">
        <f t="shared" si="7"/>
        <v>-0.01353055220379884</v>
      </c>
    </row>
    <row r="14" spans="1:26" ht="21" customHeight="1">
      <c r="A14" s="432" t="s">
        <v>413</v>
      </c>
      <c r="B14" s="433" t="s">
        <v>414</v>
      </c>
      <c r="C14" s="384">
        <v>54820</v>
      </c>
      <c r="D14" s="385">
        <v>41949</v>
      </c>
      <c r="E14" s="386">
        <v>150</v>
      </c>
      <c r="F14" s="385">
        <v>270</v>
      </c>
      <c r="G14" s="387">
        <f t="shared" si="0"/>
        <v>97189</v>
      </c>
      <c r="H14" s="388">
        <f t="shared" si="1"/>
        <v>0.08692762813661346</v>
      </c>
      <c r="I14" s="389">
        <v>51760</v>
      </c>
      <c r="J14" s="385">
        <v>37192</v>
      </c>
      <c r="K14" s="386">
        <v>389</v>
      </c>
      <c r="L14" s="385">
        <v>522</v>
      </c>
      <c r="M14" s="387">
        <f t="shared" si="2"/>
        <v>89863</v>
      </c>
      <c r="N14" s="390">
        <f t="shared" si="3"/>
        <v>0.0815240977933076</v>
      </c>
      <c r="O14" s="384">
        <v>54820</v>
      </c>
      <c r="P14" s="385">
        <v>41949</v>
      </c>
      <c r="Q14" s="386">
        <v>150</v>
      </c>
      <c r="R14" s="385">
        <v>270</v>
      </c>
      <c r="S14" s="387">
        <f t="shared" si="4"/>
        <v>97189</v>
      </c>
      <c r="T14" s="388">
        <f t="shared" si="5"/>
        <v>0.08692762813661346</v>
      </c>
      <c r="U14" s="389">
        <v>51760</v>
      </c>
      <c r="V14" s="385">
        <v>37192</v>
      </c>
      <c r="W14" s="386">
        <v>389</v>
      </c>
      <c r="X14" s="385">
        <v>522</v>
      </c>
      <c r="Y14" s="387">
        <f t="shared" si="6"/>
        <v>89863</v>
      </c>
      <c r="Z14" s="391">
        <f t="shared" si="7"/>
        <v>0.0815240977933076</v>
      </c>
    </row>
    <row r="15" spans="1:26" ht="21" customHeight="1">
      <c r="A15" s="432" t="s">
        <v>411</v>
      </c>
      <c r="B15" s="433" t="s">
        <v>412</v>
      </c>
      <c r="C15" s="384">
        <v>36195</v>
      </c>
      <c r="D15" s="385">
        <v>33508</v>
      </c>
      <c r="E15" s="386">
        <v>19</v>
      </c>
      <c r="F15" s="385">
        <v>26</v>
      </c>
      <c r="G15" s="387">
        <f>SUM(C15:F15)</f>
        <v>69748</v>
      </c>
      <c r="H15" s="388">
        <f t="shared" si="1"/>
        <v>0.06238389331377538</v>
      </c>
      <c r="I15" s="389">
        <v>33213</v>
      </c>
      <c r="J15" s="385">
        <v>29921</v>
      </c>
      <c r="K15" s="386">
        <v>1350</v>
      </c>
      <c r="L15" s="385">
        <v>156</v>
      </c>
      <c r="M15" s="387">
        <f>SUM(I15:L15)</f>
        <v>64640</v>
      </c>
      <c r="N15" s="390">
        <f>IF(ISERROR(G15/M15-1),"         /0",(G15/M15-1))</f>
        <v>0.0790222772277227</v>
      </c>
      <c r="O15" s="384">
        <v>36195</v>
      </c>
      <c r="P15" s="385">
        <v>33508</v>
      </c>
      <c r="Q15" s="386">
        <v>19</v>
      </c>
      <c r="R15" s="385">
        <v>26</v>
      </c>
      <c r="S15" s="387">
        <f>SUM(O15:R15)</f>
        <v>69748</v>
      </c>
      <c r="T15" s="388">
        <f t="shared" si="5"/>
        <v>0.06238389331377538</v>
      </c>
      <c r="U15" s="389">
        <v>33213</v>
      </c>
      <c r="V15" s="385">
        <v>29921</v>
      </c>
      <c r="W15" s="386">
        <v>1350</v>
      </c>
      <c r="X15" s="385">
        <v>156</v>
      </c>
      <c r="Y15" s="387">
        <f>SUM(U15:X15)</f>
        <v>64640</v>
      </c>
      <c r="Z15" s="391">
        <f>IF(ISERROR(S15/Y15-1),"         /0",IF(S15/Y15&gt;5,"  *  ",(S15/Y15-1)))</f>
        <v>0.0790222772277227</v>
      </c>
    </row>
    <row r="16" spans="1:26" ht="21" customHeight="1">
      <c r="A16" s="432" t="s">
        <v>415</v>
      </c>
      <c r="B16" s="433" t="s">
        <v>416</v>
      </c>
      <c r="C16" s="384">
        <v>14740</v>
      </c>
      <c r="D16" s="385">
        <v>14268</v>
      </c>
      <c r="E16" s="386">
        <v>18</v>
      </c>
      <c r="F16" s="385">
        <v>18</v>
      </c>
      <c r="G16" s="387">
        <f t="shared" si="0"/>
        <v>29044</v>
      </c>
      <c r="H16" s="388">
        <f t="shared" si="1"/>
        <v>0.02597748748932288</v>
      </c>
      <c r="I16" s="389">
        <v>14316</v>
      </c>
      <c r="J16" s="385">
        <v>14599</v>
      </c>
      <c r="K16" s="386">
        <v>72</v>
      </c>
      <c r="L16" s="385">
        <v>109</v>
      </c>
      <c r="M16" s="387">
        <f t="shared" si="2"/>
        <v>29096</v>
      </c>
      <c r="N16" s="390">
        <f t="shared" si="3"/>
        <v>-0.0017871872422325907</v>
      </c>
      <c r="O16" s="384">
        <v>14740</v>
      </c>
      <c r="P16" s="385">
        <v>14268</v>
      </c>
      <c r="Q16" s="386">
        <v>18</v>
      </c>
      <c r="R16" s="385">
        <v>18</v>
      </c>
      <c r="S16" s="387">
        <f t="shared" si="4"/>
        <v>29044</v>
      </c>
      <c r="T16" s="388">
        <f t="shared" si="5"/>
        <v>0.02597748748932288</v>
      </c>
      <c r="U16" s="389">
        <v>14316</v>
      </c>
      <c r="V16" s="385">
        <v>14599</v>
      </c>
      <c r="W16" s="386">
        <v>72</v>
      </c>
      <c r="X16" s="385">
        <v>109</v>
      </c>
      <c r="Y16" s="387">
        <f t="shared" si="6"/>
        <v>29096</v>
      </c>
      <c r="Z16" s="391">
        <f t="shared" si="7"/>
        <v>-0.0017871872422325907</v>
      </c>
    </row>
    <row r="17" spans="1:26" ht="21" customHeight="1">
      <c r="A17" s="432" t="s">
        <v>423</v>
      </c>
      <c r="B17" s="433" t="s">
        <v>424</v>
      </c>
      <c r="C17" s="384">
        <v>14203</v>
      </c>
      <c r="D17" s="385">
        <v>9239</v>
      </c>
      <c r="E17" s="386">
        <v>31</v>
      </c>
      <c r="F17" s="385">
        <v>19</v>
      </c>
      <c r="G17" s="387">
        <f>SUM(C17:F17)</f>
        <v>23492</v>
      </c>
      <c r="H17" s="388">
        <f t="shared" si="1"/>
        <v>0.02101167663197814</v>
      </c>
      <c r="I17" s="389">
        <v>13458</v>
      </c>
      <c r="J17" s="385">
        <v>8547</v>
      </c>
      <c r="K17" s="386">
        <v>71</v>
      </c>
      <c r="L17" s="385">
        <v>22</v>
      </c>
      <c r="M17" s="387">
        <f t="shared" si="2"/>
        <v>22098</v>
      </c>
      <c r="N17" s="390">
        <f>IF(ISERROR(G17/M17-1),"         /0",(G17/M17-1))</f>
        <v>0.06308263191239027</v>
      </c>
      <c r="O17" s="384">
        <v>14203</v>
      </c>
      <c r="P17" s="385">
        <v>9239</v>
      </c>
      <c r="Q17" s="386">
        <v>31</v>
      </c>
      <c r="R17" s="385">
        <v>19</v>
      </c>
      <c r="S17" s="387">
        <f>SUM(O17:R17)</f>
        <v>23492</v>
      </c>
      <c r="T17" s="388">
        <f t="shared" si="5"/>
        <v>0.02101167663197814</v>
      </c>
      <c r="U17" s="389">
        <v>13458</v>
      </c>
      <c r="V17" s="385">
        <v>8547</v>
      </c>
      <c r="W17" s="386">
        <v>71</v>
      </c>
      <c r="X17" s="385">
        <v>22</v>
      </c>
      <c r="Y17" s="387">
        <f>SUM(U17:X17)</f>
        <v>22098</v>
      </c>
      <c r="Z17" s="391">
        <f>IF(ISERROR(S17/Y17-1),"         /0",IF(S17/Y17&gt;5,"  *  ",(S17/Y17-1)))</f>
        <v>0.06308263191239027</v>
      </c>
    </row>
    <row r="18" spans="1:26" ht="21" customHeight="1">
      <c r="A18" s="432" t="s">
        <v>417</v>
      </c>
      <c r="B18" s="433" t="s">
        <v>418</v>
      </c>
      <c r="C18" s="384">
        <v>6713</v>
      </c>
      <c r="D18" s="385">
        <v>6275</v>
      </c>
      <c r="E18" s="386">
        <v>147</v>
      </c>
      <c r="F18" s="385">
        <v>86</v>
      </c>
      <c r="G18" s="387">
        <f t="shared" si="0"/>
        <v>13221</v>
      </c>
      <c r="H18" s="388">
        <f t="shared" si="1"/>
        <v>0.011825105429566789</v>
      </c>
      <c r="I18" s="389">
        <v>4725</v>
      </c>
      <c r="J18" s="385">
        <v>4275</v>
      </c>
      <c r="K18" s="386">
        <v>695</v>
      </c>
      <c r="L18" s="385">
        <v>11</v>
      </c>
      <c r="M18" s="387">
        <f t="shared" si="2"/>
        <v>9706</v>
      </c>
      <c r="N18" s="390">
        <f t="shared" si="3"/>
        <v>0.362147125489388</v>
      </c>
      <c r="O18" s="384">
        <v>6713</v>
      </c>
      <c r="P18" s="385">
        <v>6275</v>
      </c>
      <c r="Q18" s="386">
        <v>147</v>
      </c>
      <c r="R18" s="385">
        <v>86</v>
      </c>
      <c r="S18" s="387">
        <f t="shared" si="4"/>
        <v>13221</v>
      </c>
      <c r="T18" s="388">
        <f t="shared" si="5"/>
        <v>0.011825105429566789</v>
      </c>
      <c r="U18" s="389">
        <v>4725</v>
      </c>
      <c r="V18" s="385">
        <v>4275</v>
      </c>
      <c r="W18" s="386">
        <v>695</v>
      </c>
      <c r="X18" s="385">
        <v>11</v>
      </c>
      <c r="Y18" s="387">
        <f t="shared" si="6"/>
        <v>9706</v>
      </c>
      <c r="Z18" s="391">
        <f t="shared" si="7"/>
        <v>0.362147125489388</v>
      </c>
    </row>
    <row r="19" spans="1:26" ht="21" customHeight="1">
      <c r="A19" s="432" t="s">
        <v>421</v>
      </c>
      <c r="B19" s="433" t="s">
        <v>422</v>
      </c>
      <c r="C19" s="384">
        <v>4668</v>
      </c>
      <c r="D19" s="385">
        <v>4133</v>
      </c>
      <c r="E19" s="386">
        <v>0</v>
      </c>
      <c r="F19" s="385">
        <v>1</v>
      </c>
      <c r="G19" s="387">
        <f t="shared" si="0"/>
        <v>8802</v>
      </c>
      <c r="H19" s="388">
        <f t="shared" si="1"/>
        <v>0.007872670599126153</v>
      </c>
      <c r="I19" s="389">
        <v>5249</v>
      </c>
      <c r="J19" s="385">
        <v>4627</v>
      </c>
      <c r="K19" s="386">
        <v>0</v>
      </c>
      <c r="L19" s="385">
        <v>11</v>
      </c>
      <c r="M19" s="387">
        <f t="shared" si="2"/>
        <v>9887</v>
      </c>
      <c r="N19" s="390">
        <f t="shared" si="3"/>
        <v>-0.10974006270860726</v>
      </c>
      <c r="O19" s="384">
        <v>4668</v>
      </c>
      <c r="P19" s="385">
        <v>4133</v>
      </c>
      <c r="Q19" s="386">
        <v>0</v>
      </c>
      <c r="R19" s="385">
        <v>1</v>
      </c>
      <c r="S19" s="387">
        <f t="shared" si="4"/>
        <v>8802</v>
      </c>
      <c r="T19" s="388">
        <f t="shared" si="5"/>
        <v>0.007872670599126153</v>
      </c>
      <c r="U19" s="389">
        <v>5249</v>
      </c>
      <c r="V19" s="385">
        <v>4627</v>
      </c>
      <c r="W19" s="386">
        <v>0</v>
      </c>
      <c r="X19" s="385">
        <v>11</v>
      </c>
      <c r="Y19" s="387">
        <f t="shared" si="6"/>
        <v>9887</v>
      </c>
      <c r="Z19" s="391">
        <f t="shared" si="7"/>
        <v>-0.10974006270860726</v>
      </c>
    </row>
    <row r="20" spans="1:26" ht="21" customHeight="1">
      <c r="A20" s="432" t="s">
        <v>437</v>
      </c>
      <c r="B20" s="433" t="s">
        <v>438</v>
      </c>
      <c r="C20" s="384">
        <v>5030</v>
      </c>
      <c r="D20" s="385">
        <v>3634</v>
      </c>
      <c r="E20" s="386">
        <v>0</v>
      </c>
      <c r="F20" s="385">
        <v>3</v>
      </c>
      <c r="G20" s="387">
        <f>SUM(C20:F20)</f>
        <v>8667</v>
      </c>
      <c r="H20" s="388">
        <f t="shared" si="1"/>
        <v>0.007751924117544464</v>
      </c>
      <c r="I20" s="389">
        <v>4641</v>
      </c>
      <c r="J20" s="385">
        <v>3381</v>
      </c>
      <c r="K20" s="386">
        <v>0</v>
      </c>
      <c r="L20" s="385">
        <v>11</v>
      </c>
      <c r="M20" s="387">
        <f t="shared" si="2"/>
        <v>8033</v>
      </c>
      <c r="N20" s="390">
        <f>IF(ISERROR(G20/M20-1),"         /0",(G20/M20-1))</f>
        <v>0.07892443669861815</v>
      </c>
      <c r="O20" s="384">
        <v>5030</v>
      </c>
      <c r="P20" s="385">
        <v>3634</v>
      </c>
      <c r="Q20" s="386">
        <v>0</v>
      </c>
      <c r="R20" s="385">
        <v>3</v>
      </c>
      <c r="S20" s="387">
        <f>SUM(O20:R20)</f>
        <v>8667</v>
      </c>
      <c r="T20" s="388">
        <f t="shared" si="5"/>
        <v>0.007751924117544464</v>
      </c>
      <c r="U20" s="389">
        <v>4641</v>
      </c>
      <c r="V20" s="385">
        <v>3381</v>
      </c>
      <c r="W20" s="386">
        <v>0</v>
      </c>
      <c r="X20" s="385">
        <v>11</v>
      </c>
      <c r="Y20" s="387">
        <f>SUM(U20:X20)</f>
        <v>8033</v>
      </c>
      <c r="Z20" s="391">
        <f>IF(ISERROR(S20/Y20-1),"         /0",IF(S20/Y20&gt;5,"  *  ",(S20/Y20-1)))</f>
        <v>0.07892443669861815</v>
      </c>
    </row>
    <row r="21" spans="1:26" ht="21" customHeight="1">
      <c r="A21" s="432" t="s">
        <v>429</v>
      </c>
      <c r="B21" s="433" t="s">
        <v>430</v>
      </c>
      <c r="C21" s="384">
        <v>1852</v>
      </c>
      <c r="D21" s="385">
        <v>1819</v>
      </c>
      <c r="E21" s="386">
        <v>10</v>
      </c>
      <c r="F21" s="385">
        <v>3</v>
      </c>
      <c r="G21" s="387">
        <f>SUM(C21:F21)</f>
        <v>3684</v>
      </c>
      <c r="H21" s="388">
        <f t="shared" si="1"/>
        <v>0.0032950373196069926</v>
      </c>
      <c r="I21" s="389">
        <v>2437</v>
      </c>
      <c r="J21" s="385">
        <v>2206</v>
      </c>
      <c r="K21" s="386">
        <v>1153</v>
      </c>
      <c r="L21" s="385">
        <v>1311</v>
      </c>
      <c r="M21" s="387">
        <f t="shared" si="2"/>
        <v>7107</v>
      </c>
      <c r="N21" s="390">
        <f>IF(ISERROR(G21/M21-1),"         /0",(G21/M21-1))</f>
        <v>-0.4816378218657661</v>
      </c>
      <c r="O21" s="384">
        <v>1852</v>
      </c>
      <c r="P21" s="385">
        <v>1819</v>
      </c>
      <c r="Q21" s="386">
        <v>10</v>
      </c>
      <c r="R21" s="385">
        <v>3</v>
      </c>
      <c r="S21" s="387">
        <f>SUM(O21:R21)</f>
        <v>3684</v>
      </c>
      <c r="T21" s="388">
        <f t="shared" si="5"/>
        <v>0.0032950373196069926</v>
      </c>
      <c r="U21" s="389">
        <v>2437</v>
      </c>
      <c r="V21" s="385">
        <v>2206</v>
      </c>
      <c r="W21" s="386">
        <v>1153</v>
      </c>
      <c r="X21" s="385">
        <v>1311</v>
      </c>
      <c r="Y21" s="387">
        <f>SUM(U21:X21)</f>
        <v>7107</v>
      </c>
      <c r="Z21" s="391">
        <f>IF(ISERROR(S21/Y21-1),"         /0",IF(S21/Y21&gt;5,"  *  ",(S21/Y21-1)))</f>
        <v>-0.4816378218657661</v>
      </c>
    </row>
    <row r="22" spans="1:26" ht="21" customHeight="1" thickBot="1">
      <c r="A22" s="434" t="s">
        <v>51</v>
      </c>
      <c r="B22" s="435"/>
      <c r="C22" s="436">
        <v>4759</v>
      </c>
      <c r="D22" s="437">
        <v>3442</v>
      </c>
      <c r="E22" s="438">
        <v>17</v>
      </c>
      <c r="F22" s="437">
        <v>10</v>
      </c>
      <c r="G22" s="439">
        <f>SUM(C22:F22)</f>
        <v>8228</v>
      </c>
      <c r="H22" s="440">
        <f t="shared" si="1"/>
        <v>0.007359274447808452</v>
      </c>
      <c r="I22" s="441">
        <v>4265</v>
      </c>
      <c r="J22" s="437">
        <v>2887</v>
      </c>
      <c r="K22" s="438">
        <v>0</v>
      </c>
      <c r="L22" s="437">
        <v>32</v>
      </c>
      <c r="M22" s="439">
        <f t="shared" si="2"/>
        <v>7184</v>
      </c>
      <c r="N22" s="442">
        <f>IF(ISERROR(G22/M22-1),"         /0",(G22/M22-1))</f>
        <v>0.1453229398663698</v>
      </c>
      <c r="O22" s="436">
        <v>4759</v>
      </c>
      <c r="P22" s="437">
        <v>3442</v>
      </c>
      <c r="Q22" s="438">
        <v>17</v>
      </c>
      <c r="R22" s="437">
        <v>10</v>
      </c>
      <c r="S22" s="439">
        <f>SUM(O22:R22)</f>
        <v>8228</v>
      </c>
      <c r="T22" s="440">
        <f t="shared" si="5"/>
        <v>0.007359274447808452</v>
      </c>
      <c r="U22" s="441">
        <v>4265</v>
      </c>
      <c r="V22" s="437">
        <v>2887</v>
      </c>
      <c r="W22" s="438">
        <v>0</v>
      </c>
      <c r="X22" s="437">
        <v>32</v>
      </c>
      <c r="Y22" s="439">
        <f>SUM(U22:X22)</f>
        <v>7184</v>
      </c>
      <c r="Z22" s="443">
        <f>IF(ISERROR(S22/Y22-1),"         /0",IF(S22/Y22&gt;5,"  *  ",(S22/Y22-1)))</f>
        <v>0.1453229398663698</v>
      </c>
    </row>
    <row r="23" spans="1:2" ht="6.75" customHeight="1" thickTop="1">
      <c r="A23" s="113"/>
      <c r="B23" s="113"/>
    </row>
    <row r="24" spans="1:2" ht="15">
      <c r="A24" s="113" t="s">
        <v>137</v>
      </c>
      <c r="B24" s="113"/>
    </row>
    <row r="25" s="328" customFormat="1" ht="14.2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1" operator="lessThan" stopIfTrue="1">
      <formula>0</formula>
    </cfRule>
  </conditionalFormatting>
  <conditionalFormatting sqref="N11:N22 Z11:Z22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9:N10 Z9:Z10">
    <cfRule type="cellIs" priority="6" dxfId="91" operator="lessThan" stopIfTrue="1">
      <formula>0</formula>
    </cfRule>
  </conditionalFormatting>
  <conditionalFormatting sqref="H9:H10">
    <cfRule type="cellIs" priority="5" dxfId="91" operator="lessThan" stopIfTrue="1">
      <formula>0</formula>
    </cfRule>
  </conditionalFormatting>
  <conditionalFormatting sqref="T9:T10">
    <cfRule type="cellIs" priority="4" dxfId="91" operator="lessThan" stopIfTrue="1">
      <formula>0</formula>
    </cfRule>
  </conditionalFormatting>
  <conditionalFormatting sqref="N8 Z8">
    <cfRule type="cellIs" priority="3" dxfId="91" operator="lessThan" stopIfTrue="1">
      <formula>0</formula>
    </cfRule>
  </conditionalFormatting>
  <conditionalFormatting sqref="H8">
    <cfRule type="cellIs" priority="2" dxfId="91" operator="lessThan" stopIfTrue="1">
      <formula>0</formula>
    </cfRule>
  </conditionalFormatting>
  <conditionalFormatting sqref="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6384" width="11.421875" style="231" customWidth="1"/>
  </cols>
  <sheetData>
    <row r="1" spans="1:8" ht="13.5" thickBot="1">
      <c r="A1" s="230"/>
      <c r="B1" s="230"/>
      <c r="C1" s="230"/>
      <c r="D1" s="230"/>
      <c r="E1" s="230"/>
      <c r="F1" s="230"/>
      <c r="G1" s="230"/>
      <c r="H1" s="230"/>
    </row>
    <row r="2" spans="1:14" ht="32.25" thickBot="1" thickTop="1">
      <c r="A2" s="232" t="s">
        <v>158</v>
      </c>
      <c r="B2" s="233"/>
      <c r="M2" s="541" t="s">
        <v>26</v>
      </c>
      <c r="N2" s="542"/>
    </row>
    <row r="3" spans="1:2" ht="26.25" thickTop="1">
      <c r="A3" s="234" t="s">
        <v>36</v>
      </c>
      <c r="B3" s="235"/>
    </row>
    <row r="9" spans="1:14" ht="27">
      <c r="A9" s="246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>
      <c r="A10" s="23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ht="15">
      <c r="A11" s="245" t="s">
        <v>148</v>
      </c>
    </row>
    <row r="12" ht="15">
      <c r="A12" s="245" t="s">
        <v>128</v>
      </c>
    </row>
    <row r="13" ht="15">
      <c r="A13" s="245" t="s">
        <v>129</v>
      </c>
    </row>
    <row r="15" ht="27">
      <c r="A15" s="246" t="s">
        <v>127</v>
      </c>
    </row>
    <row r="17" ht="22.5">
      <c r="A17" s="239" t="s">
        <v>146</v>
      </c>
    </row>
    <row r="18" ht="15">
      <c r="A18" s="245" t="s">
        <v>147</v>
      </c>
    </row>
    <row r="19" spans="1:18" ht="83.25" customHeight="1">
      <c r="A19" s="543" t="s">
        <v>149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</row>
    <row r="22" ht="22.5">
      <c r="A22" s="239" t="s">
        <v>106</v>
      </c>
    </row>
    <row r="24" spans="1:18" ht="30" customHeight="1">
      <c r="A24" s="544" t="s">
        <v>107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ht="15.75">
      <c r="A25" s="238"/>
    </row>
    <row r="26" ht="22.5">
      <c r="A26" s="239" t="s">
        <v>108</v>
      </c>
    </row>
    <row r="27" ht="15.75">
      <c r="A27" s="238" t="s">
        <v>109</v>
      </c>
    </row>
    <row r="28" ht="15.75">
      <c r="A28" s="238" t="s">
        <v>110</v>
      </c>
    </row>
    <row r="30" ht="22.5">
      <c r="A30" s="239" t="s">
        <v>138</v>
      </c>
    </row>
    <row r="31" ht="15.75">
      <c r="A31" s="238" t="s">
        <v>139</v>
      </c>
    </row>
    <row r="32" ht="15.75">
      <c r="A32" s="238"/>
    </row>
    <row r="33" ht="22.5">
      <c r="A33" s="239" t="s">
        <v>140</v>
      </c>
    </row>
    <row r="34" ht="15.75">
      <c r="A34" s="238" t="s">
        <v>143</v>
      </c>
    </row>
    <row r="36" ht="22.5">
      <c r="A36" s="239" t="s">
        <v>141</v>
      </c>
    </row>
    <row r="37" ht="15.75">
      <c r="A37" s="238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42" t="s">
        <v>120</v>
      </c>
      <c r="B1" s="243"/>
      <c r="C1" s="243"/>
      <c r="Y1" s="621" t="s">
        <v>26</v>
      </c>
      <c r="Z1" s="622"/>
    </row>
    <row r="2" ht="5.25" customHeight="1" thickBot="1"/>
    <row r="3" spans="1:26" ht="24.75" customHeight="1" thickTop="1">
      <c r="A3" s="623" t="s">
        <v>122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5"/>
    </row>
    <row r="4" spans="1:26" ht="21" customHeight="1" thickBot="1">
      <c r="A4" s="635" t="s">
        <v>42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7"/>
    </row>
    <row r="5" spans="1:26" s="131" customFormat="1" ht="19.5" customHeight="1" thickBot="1" thickTop="1">
      <c r="A5" s="702" t="s">
        <v>116</v>
      </c>
      <c r="B5" s="702" t="s">
        <v>117</v>
      </c>
      <c r="C5" s="719" t="s">
        <v>34</v>
      </c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1"/>
      <c r="O5" s="722" t="s">
        <v>33</v>
      </c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1"/>
    </row>
    <row r="6" spans="1:26" s="130" customFormat="1" ht="26.25" customHeight="1" thickBot="1">
      <c r="A6" s="703"/>
      <c r="B6" s="703"/>
      <c r="C6" s="711" t="s">
        <v>154</v>
      </c>
      <c r="D6" s="707"/>
      <c r="E6" s="707"/>
      <c r="F6" s="707"/>
      <c r="G6" s="708"/>
      <c r="H6" s="713" t="s">
        <v>32</v>
      </c>
      <c r="I6" s="711" t="s">
        <v>155</v>
      </c>
      <c r="J6" s="707"/>
      <c r="K6" s="707"/>
      <c r="L6" s="707"/>
      <c r="M6" s="708"/>
      <c r="N6" s="713" t="s">
        <v>31</v>
      </c>
      <c r="O6" s="706" t="s">
        <v>156</v>
      </c>
      <c r="P6" s="707"/>
      <c r="Q6" s="707"/>
      <c r="R6" s="707"/>
      <c r="S6" s="708"/>
      <c r="T6" s="713" t="s">
        <v>32</v>
      </c>
      <c r="U6" s="706" t="s">
        <v>157</v>
      </c>
      <c r="V6" s="707"/>
      <c r="W6" s="707"/>
      <c r="X6" s="707"/>
      <c r="Y6" s="708"/>
      <c r="Z6" s="713" t="s">
        <v>31</v>
      </c>
    </row>
    <row r="7" spans="1:26" s="125" customFormat="1" ht="26.25" customHeight="1">
      <c r="A7" s="704"/>
      <c r="B7" s="704"/>
      <c r="C7" s="639" t="s">
        <v>20</v>
      </c>
      <c r="D7" s="634"/>
      <c r="E7" s="630" t="s">
        <v>19</v>
      </c>
      <c r="F7" s="634"/>
      <c r="G7" s="617" t="s">
        <v>15</v>
      </c>
      <c r="H7" s="610"/>
      <c r="I7" s="712" t="s">
        <v>20</v>
      </c>
      <c r="J7" s="634"/>
      <c r="K7" s="630" t="s">
        <v>19</v>
      </c>
      <c r="L7" s="634"/>
      <c r="M7" s="617" t="s">
        <v>15</v>
      </c>
      <c r="N7" s="610"/>
      <c r="O7" s="712" t="s">
        <v>20</v>
      </c>
      <c r="P7" s="634"/>
      <c r="Q7" s="630" t="s">
        <v>19</v>
      </c>
      <c r="R7" s="634"/>
      <c r="S7" s="617" t="s">
        <v>15</v>
      </c>
      <c r="T7" s="610"/>
      <c r="U7" s="712" t="s">
        <v>20</v>
      </c>
      <c r="V7" s="634"/>
      <c r="W7" s="630" t="s">
        <v>19</v>
      </c>
      <c r="X7" s="634"/>
      <c r="Y7" s="617" t="s">
        <v>15</v>
      </c>
      <c r="Z7" s="610"/>
    </row>
    <row r="8" spans="1:26" s="125" customFormat="1" ht="19.5" customHeight="1" thickBot="1">
      <c r="A8" s="705"/>
      <c r="B8" s="705"/>
      <c r="C8" s="128" t="s">
        <v>29</v>
      </c>
      <c r="D8" s="126" t="s">
        <v>28</v>
      </c>
      <c r="E8" s="127" t="s">
        <v>29</v>
      </c>
      <c r="F8" s="244" t="s">
        <v>28</v>
      </c>
      <c r="G8" s="715"/>
      <c r="H8" s="714"/>
      <c r="I8" s="128" t="s">
        <v>29</v>
      </c>
      <c r="J8" s="126" t="s">
        <v>28</v>
      </c>
      <c r="K8" s="127" t="s">
        <v>29</v>
      </c>
      <c r="L8" s="244" t="s">
        <v>28</v>
      </c>
      <c r="M8" s="715"/>
      <c r="N8" s="714"/>
      <c r="O8" s="128" t="s">
        <v>29</v>
      </c>
      <c r="P8" s="126" t="s">
        <v>28</v>
      </c>
      <c r="Q8" s="127" t="s">
        <v>29</v>
      </c>
      <c r="R8" s="244" t="s">
        <v>28</v>
      </c>
      <c r="S8" s="715"/>
      <c r="T8" s="714"/>
      <c r="U8" s="128" t="s">
        <v>29</v>
      </c>
      <c r="V8" s="126" t="s">
        <v>28</v>
      </c>
      <c r="W8" s="127" t="s">
        <v>29</v>
      </c>
      <c r="X8" s="244" t="s">
        <v>28</v>
      </c>
      <c r="Y8" s="715"/>
      <c r="Z8" s="714"/>
    </row>
    <row r="9" spans="1:26" s="114" customFormat="1" ht="18" customHeight="1" thickBot="1" thickTop="1">
      <c r="A9" s="124" t="s">
        <v>22</v>
      </c>
      <c r="B9" s="241"/>
      <c r="C9" s="123">
        <f>SUM(C10:C14)</f>
        <v>23957.267</v>
      </c>
      <c r="D9" s="117">
        <f>SUM(D10:D14)</f>
        <v>13194.999000000003</v>
      </c>
      <c r="E9" s="118">
        <f>SUM(E10:E14)</f>
        <v>10316.453000000001</v>
      </c>
      <c r="F9" s="117">
        <f>SUM(F10:F14)</f>
        <v>3650.6160000000004</v>
      </c>
      <c r="G9" s="116">
        <f aca="true" t="shared" si="0" ref="G9:G14">SUM(C9:F9)</f>
        <v>51119.33500000001</v>
      </c>
      <c r="H9" s="120">
        <f aca="true" t="shared" si="1" ref="H9:H14">G9/$G$9</f>
        <v>1</v>
      </c>
      <c r="I9" s="119">
        <f>SUM(I10:I14)</f>
        <v>26922.977000000003</v>
      </c>
      <c r="J9" s="117">
        <f>SUM(J10:J14)</f>
        <v>13568.127999999995</v>
      </c>
      <c r="K9" s="118">
        <f>SUM(K10:K14)</f>
        <v>7023.392970000001</v>
      </c>
      <c r="L9" s="117">
        <f>SUM(L10:L14)</f>
        <v>1404.2139999999997</v>
      </c>
      <c r="M9" s="116">
        <f aca="true" t="shared" si="2" ref="M9:M14">SUM(I9:L9)</f>
        <v>48918.71197</v>
      </c>
      <c r="N9" s="122">
        <f aca="true" t="shared" si="3" ref="N9:N14">IF(ISERROR(G9/M9-1),"         /0",(G9/M9-1))</f>
        <v>0.044985301970942526</v>
      </c>
      <c r="O9" s="121">
        <f>SUM(O10:O14)</f>
        <v>23957.267</v>
      </c>
      <c r="P9" s="117">
        <f>SUM(P10:P14)</f>
        <v>13194.999000000003</v>
      </c>
      <c r="Q9" s="118">
        <f>SUM(Q10:Q14)</f>
        <v>10316.453000000001</v>
      </c>
      <c r="R9" s="117">
        <f>SUM(R10:R14)</f>
        <v>3650.6160000000004</v>
      </c>
      <c r="S9" s="116">
        <f aca="true" t="shared" si="4" ref="S9:S14">SUM(O9:R9)</f>
        <v>51119.33500000001</v>
      </c>
      <c r="T9" s="120">
        <f aca="true" t="shared" si="5" ref="T9:T14">S9/$S$9</f>
        <v>1</v>
      </c>
      <c r="U9" s="119">
        <f>SUM(U10:U14)</f>
        <v>26922.977000000003</v>
      </c>
      <c r="V9" s="117">
        <f>SUM(V10:V14)</f>
        <v>13568.127999999995</v>
      </c>
      <c r="W9" s="118">
        <f>SUM(W10:W14)</f>
        <v>7023.392970000001</v>
      </c>
      <c r="X9" s="117">
        <f>SUM(X10:X14)</f>
        <v>1404.2139999999997</v>
      </c>
      <c r="Y9" s="116">
        <f aca="true" t="shared" si="6" ref="Y9:Y14">SUM(U9:X9)</f>
        <v>48918.71197</v>
      </c>
      <c r="Z9" s="115">
        <f>IF(ISERROR(S9/Y9-1),"         /0",(S9/Y9-1))</f>
        <v>0.044985301970942526</v>
      </c>
    </row>
    <row r="10" spans="1:26" ht="21.75" customHeight="1" thickTop="1">
      <c r="A10" s="422" t="s">
        <v>407</v>
      </c>
      <c r="B10" s="423" t="s">
        <v>408</v>
      </c>
      <c r="C10" s="424">
        <v>18752.372</v>
      </c>
      <c r="D10" s="425">
        <v>11216.428000000005</v>
      </c>
      <c r="E10" s="426">
        <v>9198.748</v>
      </c>
      <c r="F10" s="425">
        <v>2957.222</v>
      </c>
      <c r="G10" s="427">
        <f t="shared" si="0"/>
        <v>42124.770000000004</v>
      </c>
      <c r="H10" s="428">
        <f t="shared" si="1"/>
        <v>0.8240476915437183</v>
      </c>
      <c r="I10" s="429">
        <v>21084.113</v>
      </c>
      <c r="J10" s="425">
        <v>12153.801999999996</v>
      </c>
      <c r="K10" s="426">
        <v>6359.974970000001</v>
      </c>
      <c r="L10" s="425">
        <v>1367.3519999999999</v>
      </c>
      <c r="M10" s="427">
        <f t="shared" si="2"/>
        <v>40965.241969999995</v>
      </c>
      <c r="N10" s="430">
        <f t="shared" si="3"/>
        <v>0.02830516736234978</v>
      </c>
      <c r="O10" s="424">
        <v>18752.372</v>
      </c>
      <c r="P10" s="425">
        <v>11216.428000000005</v>
      </c>
      <c r="Q10" s="426">
        <v>9198.748</v>
      </c>
      <c r="R10" s="425">
        <v>2957.222</v>
      </c>
      <c r="S10" s="427">
        <f t="shared" si="4"/>
        <v>42124.770000000004</v>
      </c>
      <c r="T10" s="428">
        <f t="shared" si="5"/>
        <v>0.8240476915437183</v>
      </c>
      <c r="U10" s="429">
        <v>21084.113</v>
      </c>
      <c r="V10" s="425">
        <v>12153.801999999996</v>
      </c>
      <c r="W10" s="426">
        <v>6359.974970000001</v>
      </c>
      <c r="X10" s="425">
        <v>1367.3519999999999</v>
      </c>
      <c r="Y10" s="427">
        <f t="shared" si="6"/>
        <v>40965.241969999995</v>
      </c>
      <c r="Z10" s="431">
        <f>IF(ISERROR(S10/Y10-1),"         /0",IF(S10/Y10&gt;5,"  *  ",(S10/Y10-1)))</f>
        <v>0.02830516736234978</v>
      </c>
    </row>
    <row r="11" spans="1:26" ht="21.75" customHeight="1">
      <c r="A11" s="432" t="s">
        <v>409</v>
      </c>
      <c r="B11" s="433" t="s">
        <v>410</v>
      </c>
      <c r="C11" s="384">
        <v>5020.843</v>
      </c>
      <c r="D11" s="385">
        <v>1457.248</v>
      </c>
      <c r="E11" s="386">
        <v>1116.672</v>
      </c>
      <c r="F11" s="385">
        <v>688.2360000000001</v>
      </c>
      <c r="G11" s="387">
        <f>SUM(C11:F11)</f>
        <v>8282.999000000002</v>
      </c>
      <c r="H11" s="388">
        <f>G11/$G$9</f>
        <v>0.16203260468861735</v>
      </c>
      <c r="I11" s="389">
        <v>5624.264</v>
      </c>
      <c r="J11" s="385">
        <v>879.428</v>
      </c>
      <c r="K11" s="386">
        <v>660.618</v>
      </c>
      <c r="L11" s="385">
        <v>36.658</v>
      </c>
      <c r="M11" s="387">
        <f>SUM(I11:L11)</f>
        <v>7200.968000000001</v>
      </c>
      <c r="N11" s="390">
        <f t="shared" si="3"/>
        <v>0.15026188145815955</v>
      </c>
      <c r="O11" s="384">
        <v>5020.843</v>
      </c>
      <c r="P11" s="385">
        <v>1457.248</v>
      </c>
      <c r="Q11" s="386">
        <v>1116.672</v>
      </c>
      <c r="R11" s="385">
        <v>688.2360000000001</v>
      </c>
      <c r="S11" s="387">
        <f>SUM(O11:R11)</f>
        <v>8282.999000000002</v>
      </c>
      <c r="T11" s="388">
        <f>S11/$S$9</f>
        <v>0.16203260468861735</v>
      </c>
      <c r="U11" s="389">
        <v>5624.264</v>
      </c>
      <c r="V11" s="385">
        <v>879.428</v>
      </c>
      <c r="W11" s="386">
        <v>660.618</v>
      </c>
      <c r="X11" s="385">
        <v>36.658</v>
      </c>
      <c r="Y11" s="387">
        <f>SUM(U11:X11)</f>
        <v>7200.968000000001</v>
      </c>
      <c r="Z11" s="391">
        <f>IF(ISERROR(S11/Y11-1),"         /0",IF(S11/Y11&gt;5,"  *  ",(S11/Y11-1)))</f>
        <v>0.15026188145815955</v>
      </c>
    </row>
    <row r="12" spans="1:26" ht="21.75" customHeight="1">
      <c r="A12" s="432" t="s">
        <v>413</v>
      </c>
      <c r="B12" s="433" t="s">
        <v>414</v>
      </c>
      <c r="C12" s="384">
        <v>95.782</v>
      </c>
      <c r="D12" s="385">
        <v>350.113</v>
      </c>
      <c r="E12" s="386">
        <v>0</v>
      </c>
      <c r="F12" s="385">
        <v>0</v>
      </c>
      <c r="G12" s="387">
        <f>SUM(C12:F12)</f>
        <v>445.895</v>
      </c>
      <c r="H12" s="388">
        <f>G12/$G$9</f>
        <v>0.008722629118708213</v>
      </c>
      <c r="I12" s="389">
        <v>126.81200000000001</v>
      </c>
      <c r="J12" s="385">
        <v>350.063</v>
      </c>
      <c r="K12" s="386">
        <v>2</v>
      </c>
      <c r="L12" s="385">
        <v>0</v>
      </c>
      <c r="M12" s="387">
        <f>SUM(I12:L12)</f>
        <v>478.875</v>
      </c>
      <c r="N12" s="390">
        <f t="shared" si="3"/>
        <v>-0.06886974680240154</v>
      </c>
      <c r="O12" s="384">
        <v>95.782</v>
      </c>
      <c r="P12" s="385">
        <v>350.113</v>
      </c>
      <c r="Q12" s="386">
        <v>0</v>
      </c>
      <c r="R12" s="385">
        <v>0</v>
      </c>
      <c r="S12" s="387">
        <f>SUM(O12:R12)</f>
        <v>445.895</v>
      </c>
      <c r="T12" s="388">
        <f>S12/$S$9</f>
        <v>0.008722629118708213</v>
      </c>
      <c r="U12" s="389">
        <v>126.81200000000001</v>
      </c>
      <c r="V12" s="385">
        <v>350.063</v>
      </c>
      <c r="W12" s="386">
        <v>2</v>
      </c>
      <c r="X12" s="385">
        <v>0</v>
      </c>
      <c r="Y12" s="387">
        <f>SUM(U12:X12)</f>
        <v>478.875</v>
      </c>
      <c r="Z12" s="391">
        <f>IF(ISERROR(S12/Y12-1),"         /0",IF(S12/Y12&gt;5,"  *  ",(S12/Y12-1)))</f>
        <v>-0.06886974680240154</v>
      </c>
    </row>
    <row r="13" spans="1:26" ht="21.75" customHeight="1">
      <c r="A13" s="432" t="s">
        <v>415</v>
      </c>
      <c r="B13" s="433" t="s">
        <v>416</v>
      </c>
      <c r="C13" s="384">
        <v>78.001</v>
      </c>
      <c r="D13" s="385">
        <v>161.47</v>
      </c>
      <c r="E13" s="386">
        <v>0.27</v>
      </c>
      <c r="F13" s="385">
        <v>0.02</v>
      </c>
      <c r="G13" s="387">
        <f>SUM(C13:F13)</f>
        <v>239.76100000000002</v>
      </c>
      <c r="H13" s="388">
        <f>G13/$G$9</f>
        <v>0.004690221420133888</v>
      </c>
      <c r="I13" s="389">
        <v>65.298</v>
      </c>
      <c r="J13" s="385">
        <v>170.345</v>
      </c>
      <c r="K13" s="386">
        <v>0.4</v>
      </c>
      <c r="L13" s="385">
        <v>0.204</v>
      </c>
      <c r="M13" s="387">
        <f>SUM(I13:L13)</f>
        <v>236.247</v>
      </c>
      <c r="N13" s="390">
        <f t="shared" si="3"/>
        <v>0.014874262953603612</v>
      </c>
      <c r="O13" s="384">
        <v>78.001</v>
      </c>
      <c r="P13" s="385">
        <v>161.47</v>
      </c>
      <c r="Q13" s="386">
        <v>0.27</v>
      </c>
      <c r="R13" s="385">
        <v>0.02</v>
      </c>
      <c r="S13" s="387">
        <f>SUM(O13:R13)</f>
        <v>239.76100000000002</v>
      </c>
      <c r="T13" s="388">
        <f>S13/$S$9</f>
        <v>0.004690221420133888</v>
      </c>
      <c r="U13" s="389">
        <v>65.298</v>
      </c>
      <c r="V13" s="385">
        <v>170.345</v>
      </c>
      <c r="W13" s="386">
        <v>0.4</v>
      </c>
      <c r="X13" s="385">
        <v>0.204</v>
      </c>
      <c r="Y13" s="387">
        <f>SUM(U13:X13)</f>
        <v>236.247</v>
      </c>
      <c r="Z13" s="391">
        <f>IF(ISERROR(S13/Y13-1),"         /0",IF(S13/Y13&gt;5,"  *  ",(S13/Y13-1)))</f>
        <v>0.014874262953603612</v>
      </c>
    </row>
    <row r="14" spans="1:26" ht="21.75" customHeight="1" thickBot="1">
      <c r="A14" s="434" t="s">
        <v>51</v>
      </c>
      <c r="B14" s="435"/>
      <c r="C14" s="436">
        <v>10.269</v>
      </c>
      <c r="D14" s="437">
        <v>9.74</v>
      </c>
      <c r="E14" s="438">
        <v>0.763</v>
      </c>
      <c r="F14" s="437">
        <v>5.138</v>
      </c>
      <c r="G14" s="439">
        <f t="shared" si="0"/>
        <v>25.910000000000004</v>
      </c>
      <c r="H14" s="440">
        <f t="shared" si="1"/>
        <v>0.0005068532288223233</v>
      </c>
      <c r="I14" s="441">
        <v>22.490000000000002</v>
      </c>
      <c r="J14" s="437">
        <v>14.49</v>
      </c>
      <c r="K14" s="438">
        <v>0.4</v>
      </c>
      <c r="L14" s="437">
        <v>0</v>
      </c>
      <c r="M14" s="439">
        <f t="shared" si="2"/>
        <v>37.38</v>
      </c>
      <c r="N14" s="442">
        <f t="shared" si="3"/>
        <v>-0.30684858212948096</v>
      </c>
      <c r="O14" s="436">
        <v>10.269</v>
      </c>
      <c r="P14" s="437">
        <v>9.74</v>
      </c>
      <c r="Q14" s="438">
        <v>0.763</v>
      </c>
      <c r="R14" s="437">
        <v>5.138</v>
      </c>
      <c r="S14" s="439">
        <f t="shared" si="4"/>
        <v>25.910000000000004</v>
      </c>
      <c r="T14" s="440">
        <f t="shared" si="5"/>
        <v>0.0005068532288223233</v>
      </c>
      <c r="U14" s="441">
        <v>22.490000000000002</v>
      </c>
      <c r="V14" s="437">
        <v>14.49</v>
      </c>
      <c r="W14" s="438">
        <v>0.4</v>
      </c>
      <c r="X14" s="437">
        <v>0</v>
      </c>
      <c r="Y14" s="439">
        <f t="shared" si="6"/>
        <v>37.38</v>
      </c>
      <c r="Z14" s="443">
        <f>IF(ISERROR(S14/Y14-1),"         /0",IF(S14/Y14&gt;5,"  *  ",(S14/Y14-1)))</f>
        <v>-0.30684858212948096</v>
      </c>
    </row>
    <row r="15" spans="1:2" ht="8.25" customHeight="1" thickTop="1">
      <c r="A15" s="113"/>
      <c r="B15" s="113"/>
    </row>
    <row r="16" spans="1:2" ht="15">
      <c r="A16" s="113" t="s">
        <v>137</v>
      </c>
      <c r="B16" s="113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2" t="s">
        <v>26</v>
      </c>
      <c r="O1" s="552"/>
    </row>
    <row r="2" ht="5.25" customHeight="1"/>
    <row r="3" ht="4.5" customHeight="1" thickBot="1"/>
    <row r="4" spans="1:15" ht="13.5" customHeight="1" thickTop="1">
      <c r="A4" s="558" t="s">
        <v>25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</row>
    <row r="5" spans="1:15" ht="12.75" customHeigh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9" t="s">
        <v>24</v>
      </c>
      <c r="D7" s="550"/>
      <c r="E7" s="551"/>
      <c r="F7" s="545" t="s">
        <v>23</v>
      </c>
      <c r="G7" s="546"/>
      <c r="H7" s="546"/>
      <c r="I7" s="546"/>
      <c r="J7" s="546"/>
      <c r="K7" s="546"/>
      <c r="L7" s="546"/>
      <c r="M7" s="546"/>
      <c r="N7" s="546"/>
      <c r="O7" s="553" t="s">
        <v>22</v>
      </c>
    </row>
    <row r="8" spans="1:15" ht="3.75" customHeight="1" thickBot="1">
      <c r="A8" s="78"/>
      <c r="B8" s="77"/>
      <c r="C8" s="76"/>
      <c r="D8" s="75"/>
      <c r="E8" s="74"/>
      <c r="F8" s="547"/>
      <c r="G8" s="548"/>
      <c r="H8" s="548"/>
      <c r="I8" s="548"/>
      <c r="J8" s="548"/>
      <c r="K8" s="548"/>
      <c r="L8" s="548"/>
      <c r="M8" s="548"/>
      <c r="N8" s="548"/>
      <c r="O8" s="554"/>
    </row>
    <row r="9" spans="1:15" ht="21.75" customHeight="1" thickBot="1" thickTop="1">
      <c r="A9" s="567" t="s">
        <v>21</v>
      </c>
      <c r="B9" s="568"/>
      <c r="C9" s="569" t="s">
        <v>20</v>
      </c>
      <c r="D9" s="571" t="s">
        <v>19</v>
      </c>
      <c r="E9" s="556" t="s">
        <v>15</v>
      </c>
      <c r="F9" s="549" t="s">
        <v>20</v>
      </c>
      <c r="G9" s="550"/>
      <c r="H9" s="550"/>
      <c r="I9" s="549" t="s">
        <v>19</v>
      </c>
      <c r="J9" s="550"/>
      <c r="K9" s="551"/>
      <c r="L9" s="87" t="s">
        <v>18</v>
      </c>
      <c r="M9" s="86"/>
      <c r="N9" s="86"/>
      <c r="O9" s="554"/>
    </row>
    <row r="10" spans="1:15" s="67" customFormat="1" ht="18.75" customHeight="1" thickBot="1">
      <c r="A10" s="73"/>
      <c r="B10" s="72"/>
      <c r="C10" s="570"/>
      <c r="D10" s="572"/>
      <c r="E10" s="557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73" t="s">
        <v>16</v>
      </c>
      <c r="N10" s="71" t="s">
        <v>15</v>
      </c>
      <c r="O10" s="555"/>
    </row>
    <row r="11" spans="1:15" s="65" customFormat="1" ht="18.75" customHeight="1" thickTop="1">
      <c r="A11" s="564">
        <v>2016</v>
      </c>
      <c r="B11" s="335" t="s">
        <v>5</v>
      </c>
      <c r="C11" s="302">
        <v>1941690</v>
      </c>
      <c r="D11" s="303">
        <v>78299</v>
      </c>
      <c r="E11" s="255">
        <f aca="true" t="shared" si="0" ref="E11:E24">D11+C11</f>
        <v>2019989</v>
      </c>
      <c r="F11" s="302">
        <v>540371</v>
      </c>
      <c r="G11" s="304">
        <v>513548</v>
      </c>
      <c r="H11" s="305">
        <f aca="true" t="shared" si="1" ref="H11:H22">G11+F11</f>
        <v>1053919</v>
      </c>
      <c r="I11" s="306">
        <v>7538</v>
      </c>
      <c r="J11" s="307">
        <v>5677</v>
      </c>
      <c r="K11" s="308">
        <f aca="true" t="shared" si="2" ref="K11:K22">J11+I11</f>
        <v>13215</v>
      </c>
      <c r="L11" s="309">
        <f aca="true" t="shared" si="3" ref="L11:L24">I11+F11</f>
        <v>547909</v>
      </c>
      <c r="M11" s="310">
        <f aca="true" t="shared" si="4" ref="M11:M24">J11+G11</f>
        <v>519225</v>
      </c>
      <c r="N11" s="285">
        <f aca="true" t="shared" si="5" ref="N11:N24">K11+H11</f>
        <v>1067134</v>
      </c>
      <c r="O11" s="66">
        <f aca="true" t="shared" si="6" ref="O11:O24">N11+E11</f>
        <v>3087123</v>
      </c>
    </row>
    <row r="12" spans="1:15" ht="18.75" customHeight="1">
      <c r="A12" s="565"/>
      <c r="B12" s="335" t="s">
        <v>4</v>
      </c>
      <c r="C12" s="52">
        <v>1737328</v>
      </c>
      <c r="D12" s="61">
        <v>63180</v>
      </c>
      <c r="E12" s="256">
        <f t="shared" si="0"/>
        <v>1800508</v>
      </c>
      <c r="F12" s="52">
        <v>434132</v>
      </c>
      <c r="G12" s="50">
        <v>399361</v>
      </c>
      <c r="H12" s="56">
        <f t="shared" si="1"/>
        <v>833493</v>
      </c>
      <c r="I12" s="59">
        <v>2462</v>
      </c>
      <c r="J12" s="58">
        <v>1323</v>
      </c>
      <c r="K12" s="57">
        <f t="shared" si="2"/>
        <v>3785</v>
      </c>
      <c r="L12" s="240">
        <f t="shared" si="3"/>
        <v>436594</v>
      </c>
      <c r="M12" s="274">
        <f t="shared" si="4"/>
        <v>400684</v>
      </c>
      <c r="N12" s="286">
        <f t="shared" si="5"/>
        <v>837278</v>
      </c>
      <c r="O12" s="55">
        <f t="shared" si="6"/>
        <v>2637786</v>
      </c>
    </row>
    <row r="13" spans="1:15" ht="18.75" customHeight="1">
      <c r="A13" s="565"/>
      <c r="B13" s="335" t="s">
        <v>3</v>
      </c>
      <c r="C13" s="52">
        <v>1867326</v>
      </c>
      <c r="D13" s="61">
        <v>64780</v>
      </c>
      <c r="E13" s="256">
        <f t="shared" si="0"/>
        <v>1932106</v>
      </c>
      <c r="F13" s="52">
        <v>489132</v>
      </c>
      <c r="G13" s="50">
        <v>452820</v>
      </c>
      <c r="H13" s="56">
        <f t="shared" si="1"/>
        <v>941952</v>
      </c>
      <c r="I13" s="240">
        <v>3732</v>
      </c>
      <c r="J13" s="58">
        <v>2099</v>
      </c>
      <c r="K13" s="57">
        <f t="shared" si="2"/>
        <v>5831</v>
      </c>
      <c r="L13" s="240">
        <f t="shared" si="3"/>
        <v>492864</v>
      </c>
      <c r="M13" s="274">
        <f t="shared" si="4"/>
        <v>454919</v>
      </c>
      <c r="N13" s="286">
        <f t="shared" si="5"/>
        <v>947783</v>
      </c>
      <c r="O13" s="55">
        <f t="shared" si="6"/>
        <v>2879889</v>
      </c>
    </row>
    <row r="14" spans="1:15" ht="18.75" customHeight="1">
      <c r="A14" s="565"/>
      <c r="B14" s="335" t="s">
        <v>14</v>
      </c>
      <c r="C14" s="52">
        <v>1733551</v>
      </c>
      <c r="D14" s="61">
        <v>46174</v>
      </c>
      <c r="E14" s="256">
        <f t="shared" si="0"/>
        <v>1779725</v>
      </c>
      <c r="F14" s="52">
        <v>429288</v>
      </c>
      <c r="G14" s="50">
        <v>404527</v>
      </c>
      <c r="H14" s="56">
        <f t="shared" si="1"/>
        <v>833815</v>
      </c>
      <c r="I14" s="59">
        <v>215</v>
      </c>
      <c r="J14" s="58">
        <v>499</v>
      </c>
      <c r="K14" s="57">
        <f t="shared" si="2"/>
        <v>714</v>
      </c>
      <c r="L14" s="240">
        <f t="shared" si="3"/>
        <v>429503</v>
      </c>
      <c r="M14" s="274">
        <f t="shared" si="4"/>
        <v>405026</v>
      </c>
      <c r="N14" s="286">
        <f t="shared" si="5"/>
        <v>834529</v>
      </c>
      <c r="O14" s="55">
        <f t="shared" si="6"/>
        <v>2614254</v>
      </c>
    </row>
    <row r="15" spans="1:15" s="65" customFormat="1" ht="18.75" customHeight="1">
      <c r="A15" s="565"/>
      <c r="B15" s="335" t="s">
        <v>13</v>
      </c>
      <c r="C15" s="52">
        <v>1881110</v>
      </c>
      <c r="D15" s="61">
        <v>57515</v>
      </c>
      <c r="E15" s="256">
        <f t="shared" si="0"/>
        <v>1938625</v>
      </c>
      <c r="F15" s="52">
        <v>465961</v>
      </c>
      <c r="G15" s="50">
        <v>433249</v>
      </c>
      <c r="H15" s="56">
        <f t="shared" si="1"/>
        <v>899210</v>
      </c>
      <c r="I15" s="59">
        <v>419</v>
      </c>
      <c r="J15" s="58">
        <v>267</v>
      </c>
      <c r="K15" s="57">
        <f t="shared" si="2"/>
        <v>686</v>
      </c>
      <c r="L15" s="240">
        <f t="shared" si="3"/>
        <v>466380</v>
      </c>
      <c r="M15" s="274">
        <f t="shared" si="4"/>
        <v>433516</v>
      </c>
      <c r="N15" s="286">
        <f t="shared" si="5"/>
        <v>899896</v>
      </c>
      <c r="O15" s="55">
        <f t="shared" si="6"/>
        <v>2838521</v>
      </c>
    </row>
    <row r="16" spans="1:15" s="252" customFormat="1" ht="18.75" customHeight="1">
      <c r="A16" s="565"/>
      <c r="B16" s="336" t="s">
        <v>12</v>
      </c>
      <c r="C16" s="52">
        <v>1978742</v>
      </c>
      <c r="D16" s="61">
        <v>67416</v>
      </c>
      <c r="E16" s="256">
        <f t="shared" si="0"/>
        <v>2046158</v>
      </c>
      <c r="F16" s="52">
        <v>521882</v>
      </c>
      <c r="G16" s="50">
        <v>488339</v>
      </c>
      <c r="H16" s="56">
        <f t="shared" si="1"/>
        <v>1010221</v>
      </c>
      <c r="I16" s="59">
        <v>820</v>
      </c>
      <c r="J16" s="58">
        <v>647</v>
      </c>
      <c r="K16" s="57">
        <f t="shared" si="2"/>
        <v>1467</v>
      </c>
      <c r="L16" s="240">
        <f t="shared" si="3"/>
        <v>522702</v>
      </c>
      <c r="M16" s="274">
        <f t="shared" si="4"/>
        <v>488986</v>
      </c>
      <c r="N16" s="286">
        <f t="shared" si="5"/>
        <v>1011688</v>
      </c>
      <c r="O16" s="55">
        <f t="shared" si="6"/>
        <v>3057846</v>
      </c>
    </row>
    <row r="17" spans="1:15" s="265" customFormat="1" ht="18.75" customHeight="1">
      <c r="A17" s="565"/>
      <c r="B17" s="335" t="s">
        <v>11</v>
      </c>
      <c r="C17" s="52">
        <v>2040378</v>
      </c>
      <c r="D17" s="61">
        <v>68740</v>
      </c>
      <c r="E17" s="256">
        <f t="shared" si="0"/>
        <v>2109118</v>
      </c>
      <c r="F17" s="52">
        <v>522398</v>
      </c>
      <c r="G17" s="50">
        <v>585869</v>
      </c>
      <c r="H17" s="56">
        <f t="shared" si="1"/>
        <v>1108267</v>
      </c>
      <c r="I17" s="59">
        <v>1351</v>
      </c>
      <c r="J17" s="58">
        <v>1299</v>
      </c>
      <c r="K17" s="57">
        <f t="shared" si="2"/>
        <v>2650</v>
      </c>
      <c r="L17" s="240">
        <f t="shared" si="3"/>
        <v>523749</v>
      </c>
      <c r="M17" s="274">
        <f t="shared" si="4"/>
        <v>587168</v>
      </c>
      <c r="N17" s="286">
        <f t="shared" si="5"/>
        <v>1110917</v>
      </c>
      <c r="O17" s="55">
        <f t="shared" si="6"/>
        <v>3220035</v>
      </c>
    </row>
    <row r="18" spans="1:15" s="272" customFormat="1" ht="18.75" customHeight="1">
      <c r="A18" s="565"/>
      <c r="B18" s="335" t="s">
        <v>10</v>
      </c>
      <c r="C18" s="52">
        <v>2004188</v>
      </c>
      <c r="D18" s="61">
        <v>62894</v>
      </c>
      <c r="E18" s="256">
        <f t="shared" si="0"/>
        <v>2067082</v>
      </c>
      <c r="F18" s="52">
        <v>551517</v>
      </c>
      <c r="G18" s="50">
        <v>516722</v>
      </c>
      <c r="H18" s="56">
        <f t="shared" si="1"/>
        <v>1068239</v>
      </c>
      <c r="I18" s="59">
        <v>585</v>
      </c>
      <c r="J18" s="58">
        <v>437</v>
      </c>
      <c r="K18" s="57">
        <f t="shared" si="2"/>
        <v>1022</v>
      </c>
      <c r="L18" s="240">
        <f t="shared" si="3"/>
        <v>552102</v>
      </c>
      <c r="M18" s="274">
        <f t="shared" si="4"/>
        <v>517159</v>
      </c>
      <c r="N18" s="286">
        <f t="shared" si="5"/>
        <v>1069261</v>
      </c>
      <c r="O18" s="55">
        <f t="shared" si="6"/>
        <v>3136343</v>
      </c>
    </row>
    <row r="19" spans="1:15" ht="18.75" customHeight="1">
      <c r="A19" s="565"/>
      <c r="B19" s="335" t="s">
        <v>9</v>
      </c>
      <c r="C19" s="52">
        <v>1927417</v>
      </c>
      <c r="D19" s="61">
        <v>62716</v>
      </c>
      <c r="E19" s="256">
        <f t="shared" si="0"/>
        <v>1990133</v>
      </c>
      <c r="F19" s="52">
        <v>487389</v>
      </c>
      <c r="G19" s="50">
        <v>453667</v>
      </c>
      <c r="H19" s="56">
        <f t="shared" si="1"/>
        <v>941056</v>
      </c>
      <c r="I19" s="59">
        <v>442</v>
      </c>
      <c r="J19" s="58">
        <v>353</v>
      </c>
      <c r="K19" s="57">
        <f t="shared" si="2"/>
        <v>795</v>
      </c>
      <c r="L19" s="240">
        <f t="shared" si="3"/>
        <v>487831</v>
      </c>
      <c r="M19" s="274">
        <f t="shared" si="4"/>
        <v>454020</v>
      </c>
      <c r="N19" s="286">
        <f t="shared" si="5"/>
        <v>941851</v>
      </c>
      <c r="O19" s="55">
        <f t="shared" si="6"/>
        <v>2931984</v>
      </c>
    </row>
    <row r="20" spans="1:15" s="281" customFormat="1" ht="18.75" customHeight="1">
      <c r="A20" s="565"/>
      <c r="B20" s="335" t="s">
        <v>8</v>
      </c>
      <c r="C20" s="52">
        <v>2040000</v>
      </c>
      <c r="D20" s="61">
        <v>69125</v>
      </c>
      <c r="E20" s="256">
        <f t="shared" si="0"/>
        <v>2109125</v>
      </c>
      <c r="F20" s="52">
        <v>495497</v>
      </c>
      <c r="G20" s="50">
        <v>503349</v>
      </c>
      <c r="H20" s="56">
        <f t="shared" si="1"/>
        <v>998846</v>
      </c>
      <c r="I20" s="59">
        <v>1690</v>
      </c>
      <c r="J20" s="58">
        <v>1889</v>
      </c>
      <c r="K20" s="57">
        <f t="shared" si="2"/>
        <v>3579</v>
      </c>
      <c r="L20" s="240">
        <f t="shared" si="3"/>
        <v>497187</v>
      </c>
      <c r="M20" s="274">
        <f t="shared" si="4"/>
        <v>505238</v>
      </c>
      <c r="N20" s="286">
        <f t="shared" si="5"/>
        <v>1002425</v>
      </c>
      <c r="O20" s="55">
        <f t="shared" si="6"/>
        <v>3111550</v>
      </c>
    </row>
    <row r="21" spans="1:15" s="54" customFormat="1" ht="18.75" customHeight="1">
      <c r="A21" s="565"/>
      <c r="B21" s="335" t="s">
        <v>7</v>
      </c>
      <c r="C21" s="52">
        <v>1967925</v>
      </c>
      <c r="D21" s="61">
        <v>71460</v>
      </c>
      <c r="E21" s="256">
        <f t="shared" si="0"/>
        <v>2039385</v>
      </c>
      <c r="F21" s="52">
        <v>477852</v>
      </c>
      <c r="G21" s="50">
        <v>483765</v>
      </c>
      <c r="H21" s="56">
        <f t="shared" si="1"/>
        <v>961617</v>
      </c>
      <c r="I21" s="59">
        <v>1452</v>
      </c>
      <c r="J21" s="58">
        <v>1198</v>
      </c>
      <c r="K21" s="57">
        <f t="shared" si="2"/>
        <v>2650</v>
      </c>
      <c r="L21" s="240">
        <f t="shared" si="3"/>
        <v>479304</v>
      </c>
      <c r="M21" s="274">
        <f t="shared" si="4"/>
        <v>484963</v>
      </c>
      <c r="N21" s="286">
        <f t="shared" si="5"/>
        <v>964267</v>
      </c>
      <c r="O21" s="55">
        <f t="shared" si="6"/>
        <v>3003652</v>
      </c>
    </row>
    <row r="22" spans="1:15" ht="18.75" customHeight="1" thickBot="1">
      <c r="A22" s="566"/>
      <c r="B22" s="335" t="s">
        <v>6</v>
      </c>
      <c r="C22" s="52">
        <v>2058913</v>
      </c>
      <c r="D22" s="61">
        <v>76954</v>
      </c>
      <c r="E22" s="256">
        <f t="shared" si="0"/>
        <v>2135867</v>
      </c>
      <c r="F22" s="52">
        <v>527926</v>
      </c>
      <c r="G22" s="50">
        <v>584421</v>
      </c>
      <c r="H22" s="56">
        <f t="shared" si="1"/>
        <v>1112347</v>
      </c>
      <c r="I22" s="59">
        <v>2994</v>
      </c>
      <c r="J22" s="58">
        <v>3127</v>
      </c>
      <c r="K22" s="57">
        <f t="shared" si="2"/>
        <v>6121</v>
      </c>
      <c r="L22" s="240">
        <f t="shared" si="3"/>
        <v>530920</v>
      </c>
      <c r="M22" s="274">
        <f t="shared" si="4"/>
        <v>587548</v>
      </c>
      <c r="N22" s="286">
        <f t="shared" si="5"/>
        <v>1118468</v>
      </c>
      <c r="O22" s="55">
        <f t="shared" si="6"/>
        <v>3254335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4"/>
        <v>0</v>
      </c>
      <c r="N23" s="287">
        <f t="shared" si="5"/>
        <v>0</v>
      </c>
      <c r="O23" s="36">
        <f t="shared" si="6"/>
        <v>0</v>
      </c>
    </row>
    <row r="24" spans="1:15" ht="19.5" customHeight="1" thickBot="1">
      <c r="A24" s="339">
        <v>2017</v>
      </c>
      <c r="B24" s="338" t="s">
        <v>5</v>
      </c>
      <c r="C24" s="52">
        <v>2003813</v>
      </c>
      <c r="D24" s="61">
        <v>73533</v>
      </c>
      <c r="E24" s="256">
        <f t="shared" si="0"/>
        <v>2077346</v>
      </c>
      <c r="F24" s="60">
        <v>563580</v>
      </c>
      <c r="G24" s="50">
        <v>548420</v>
      </c>
      <c r="H24" s="56">
        <f>G24+F24</f>
        <v>1112000</v>
      </c>
      <c r="I24" s="59">
        <v>2837</v>
      </c>
      <c r="J24" s="58">
        <v>3208</v>
      </c>
      <c r="K24" s="57">
        <f>J24+I24</f>
        <v>6045</v>
      </c>
      <c r="L24" s="240">
        <f t="shared" si="3"/>
        <v>566417</v>
      </c>
      <c r="M24" s="274">
        <f t="shared" si="4"/>
        <v>551628</v>
      </c>
      <c r="N24" s="286">
        <f t="shared" si="5"/>
        <v>1118045</v>
      </c>
      <c r="O24" s="55">
        <f t="shared" si="6"/>
        <v>3195391</v>
      </c>
    </row>
    <row r="25" spans="1:15" ht="18" customHeight="1">
      <c r="A25" s="53" t="s">
        <v>2</v>
      </c>
      <c r="B25" s="41"/>
      <c r="C25" s="40"/>
      <c r="D25" s="39"/>
      <c r="E25" s="258"/>
      <c r="F25" s="40"/>
      <c r="G25" s="39"/>
      <c r="H25" s="38"/>
      <c r="I25" s="40"/>
      <c r="J25" s="39"/>
      <c r="K25" s="38"/>
      <c r="L25" s="85"/>
      <c r="M25" s="275"/>
      <c r="N25" s="287"/>
      <c r="O25" s="36"/>
    </row>
    <row r="26" spans="1:15" ht="18" customHeight="1">
      <c r="A26" s="35" t="s">
        <v>150</v>
      </c>
      <c r="B26" s="48"/>
      <c r="C26" s="52">
        <f>SUM(C11:C11)</f>
        <v>1941690</v>
      </c>
      <c r="D26" s="50">
        <f aca="true" t="shared" si="7" ref="D26:O26">SUM(D11:D11)</f>
        <v>78299</v>
      </c>
      <c r="E26" s="259">
        <f t="shared" si="7"/>
        <v>2019989</v>
      </c>
      <c r="F26" s="52">
        <f t="shared" si="7"/>
        <v>540371</v>
      </c>
      <c r="G26" s="50">
        <f t="shared" si="7"/>
        <v>513548</v>
      </c>
      <c r="H26" s="51">
        <f t="shared" si="7"/>
        <v>1053919</v>
      </c>
      <c r="I26" s="52">
        <f t="shared" si="7"/>
        <v>7538</v>
      </c>
      <c r="J26" s="50">
        <f t="shared" si="7"/>
        <v>5677</v>
      </c>
      <c r="K26" s="51">
        <f t="shared" si="7"/>
        <v>13215</v>
      </c>
      <c r="L26" s="52">
        <f t="shared" si="7"/>
        <v>547909</v>
      </c>
      <c r="M26" s="276">
        <f t="shared" si="7"/>
        <v>519225</v>
      </c>
      <c r="N26" s="288">
        <f t="shared" si="7"/>
        <v>1067134</v>
      </c>
      <c r="O26" s="49">
        <f t="shared" si="7"/>
        <v>3087123</v>
      </c>
    </row>
    <row r="27" spans="1:15" ht="18" customHeight="1" thickBot="1">
      <c r="A27" s="35" t="s">
        <v>153</v>
      </c>
      <c r="B27" s="48"/>
      <c r="C27" s="47">
        <f>SUM(C24:C24)</f>
        <v>2003813</v>
      </c>
      <c r="D27" s="44">
        <f aca="true" t="shared" si="8" ref="D27:O27">SUM(D24:D24)</f>
        <v>73533</v>
      </c>
      <c r="E27" s="260">
        <f t="shared" si="8"/>
        <v>2077346</v>
      </c>
      <c r="F27" s="46">
        <f t="shared" si="8"/>
        <v>563580</v>
      </c>
      <c r="G27" s="44">
        <f t="shared" si="8"/>
        <v>548420</v>
      </c>
      <c r="H27" s="45">
        <f t="shared" si="8"/>
        <v>1112000</v>
      </c>
      <c r="I27" s="46">
        <f t="shared" si="8"/>
        <v>2837</v>
      </c>
      <c r="J27" s="44">
        <f t="shared" si="8"/>
        <v>3208</v>
      </c>
      <c r="K27" s="45">
        <f t="shared" si="8"/>
        <v>6045</v>
      </c>
      <c r="L27" s="46">
        <f t="shared" si="8"/>
        <v>566417</v>
      </c>
      <c r="M27" s="277">
        <f t="shared" si="8"/>
        <v>551628</v>
      </c>
      <c r="N27" s="289">
        <f t="shared" si="8"/>
        <v>1118045</v>
      </c>
      <c r="O27" s="43">
        <f t="shared" si="8"/>
        <v>3195391</v>
      </c>
    </row>
    <row r="28" spans="1:15" ht="17.25" customHeight="1">
      <c r="A28" s="42" t="s">
        <v>1</v>
      </c>
      <c r="B28" s="41"/>
      <c r="C28" s="40"/>
      <c r="D28" s="39"/>
      <c r="E28" s="261"/>
      <c r="F28" s="40"/>
      <c r="G28" s="39"/>
      <c r="H28" s="37"/>
      <c r="I28" s="40"/>
      <c r="J28" s="39"/>
      <c r="K28" s="38"/>
      <c r="L28" s="85"/>
      <c r="M28" s="275"/>
      <c r="N28" s="290"/>
      <c r="O28" s="36"/>
    </row>
    <row r="29" spans="1:15" ht="17.25" customHeight="1">
      <c r="A29" s="35" t="s">
        <v>151</v>
      </c>
      <c r="B29" s="34"/>
      <c r="C29" s="311">
        <f>(C24/C11-1)*100</f>
        <v>3.199429363080619</v>
      </c>
      <c r="D29" s="312">
        <f aca="true" t="shared" si="9" ref="D29:O29">(D24/D11-1)*100</f>
        <v>-6.086923204638628</v>
      </c>
      <c r="E29" s="313">
        <f t="shared" si="9"/>
        <v>2.839470908009889</v>
      </c>
      <c r="F29" s="311">
        <f t="shared" si="9"/>
        <v>4.295012130554743</v>
      </c>
      <c r="G29" s="314">
        <f t="shared" si="9"/>
        <v>6.790407128447584</v>
      </c>
      <c r="H29" s="315">
        <f t="shared" si="9"/>
        <v>5.51095482669921</v>
      </c>
      <c r="I29" s="316">
        <f t="shared" si="9"/>
        <v>-62.364022287078804</v>
      </c>
      <c r="J29" s="312">
        <f t="shared" si="9"/>
        <v>-43.491280605953854</v>
      </c>
      <c r="K29" s="317">
        <f t="shared" si="9"/>
        <v>-54.25652667423382</v>
      </c>
      <c r="L29" s="316">
        <f t="shared" si="9"/>
        <v>3.3779331969359783</v>
      </c>
      <c r="M29" s="318">
        <f t="shared" si="9"/>
        <v>6.2406471183013235</v>
      </c>
      <c r="N29" s="319">
        <f t="shared" si="9"/>
        <v>4.770816036224135</v>
      </c>
      <c r="O29" s="320">
        <f t="shared" si="9"/>
        <v>3.5070841038727707</v>
      </c>
    </row>
    <row r="30" spans="1:15" ht="7.5" customHeight="1" thickBot="1">
      <c r="A30" s="33"/>
      <c r="B30" s="32"/>
      <c r="C30" s="31"/>
      <c r="D30" s="30"/>
      <c r="E30" s="262"/>
      <c r="F30" s="29"/>
      <c r="G30" s="27"/>
      <c r="H30" s="26"/>
      <c r="I30" s="29"/>
      <c r="J30" s="27"/>
      <c r="K30" s="28"/>
      <c r="L30" s="29"/>
      <c r="M30" s="278"/>
      <c r="N30" s="291"/>
      <c r="O30" s="25"/>
    </row>
    <row r="31" spans="1:15" ht="17.25" customHeight="1">
      <c r="A31" s="24" t="s">
        <v>0</v>
      </c>
      <c r="B31" s="23"/>
      <c r="C31" s="22"/>
      <c r="D31" s="21"/>
      <c r="E31" s="263"/>
      <c r="F31" s="20"/>
      <c r="G31" s="18"/>
      <c r="H31" s="17"/>
      <c r="I31" s="20"/>
      <c r="J31" s="18"/>
      <c r="K31" s="19"/>
      <c r="L31" s="20"/>
      <c r="M31" s="279"/>
      <c r="N31" s="292"/>
      <c r="O31" s="16"/>
    </row>
    <row r="32" spans="1:15" ht="17.25" customHeight="1" thickBot="1">
      <c r="A32" s="299" t="s">
        <v>152</v>
      </c>
      <c r="B32" s="15"/>
      <c r="C32" s="14">
        <f aca="true" t="shared" si="10" ref="C32:O32">(C27/C26-1)*100</f>
        <v>3.199429363080619</v>
      </c>
      <c r="D32" s="10">
        <f t="shared" si="10"/>
        <v>-6.086923204638628</v>
      </c>
      <c r="E32" s="264">
        <f t="shared" si="10"/>
        <v>2.839470908009889</v>
      </c>
      <c r="F32" s="14">
        <f t="shared" si="10"/>
        <v>4.295012130554743</v>
      </c>
      <c r="G32" s="13">
        <f t="shared" si="10"/>
        <v>6.790407128447584</v>
      </c>
      <c r="H32" s="9">
        <f t="shared" si="10"/>
        <v>5.51095482669921</v>
      </c>
      <c r="I32" s="12">
        <f t="shared" si="10"/>
        <v>-62.364022287078804</v>
      </c>
      <c r="J32" s="10">
        <f t="shared" si="10"/>
        <v>-43.491280605953854</v>
      </c>
      <c r="K32" s="11">
        <f t="shared" si="10"/>
        <v>-54.25652667423382</v>
      </c>
      <c r="L32" s="12">
        <f t="shared" si="10"/>
        <v>3.3779331969359783</v>
      </c>
      <c r="M32" s="280">
        <f t="shared" si="10"/>
        <v>6.2406471183013235</v>
      </c>
      <c r="N32" s="293">
        <f t="shared" si="10"/>
        <v>4.770816036224135</v>
      </c>
      <c r="O32" s="8">
        <f t="shared" si="10"/>
        <v>3.5070841038727707</v>
      </c>
    </row>
    <row r="33" spans="1:14" s="5" customFormat="1" ht="11.25" customHeight="1" thickTop="1">
      <c r="A33" s="84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4" t="s">
        <v>144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29:IV29 P32:IV32">
    <cfRule type="cellIs" priority="4" dxfId="91" operator="lessThan" stopIfTrue="1">
      <formula>0</formula>
    </cfRule>
  </conditionalFormatting>
  <conditionalFormatting sqref="A29:B29 A32:B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515"/>
  <sheetViews>
    <sheetView showGridLines="0" zoomScale="88" zoomScaleNormal="88" zoomScalePageLayoutView="0" workbookViewId="0" topLeftCell="A4">
      <selection activeCell="A24" sqref="A24:IV24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8.5742187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2" t="s">
        <v>26</v>
      </c>
      <c r="O1" s="552"/>
    </row>
    <row r="2" ht="5.25" customHeight="1"/>
    <row r="3" ht="4.5" customHeight="1" thickBot="1"/>
    <row r="4" spans="1:15" ht="13.5" customHeight="1" thickTop="1">
      <c r="A4" s="558" t="s">
        <v>30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</row>
    <row r="5" spans="1:15" ht="12.75" customHeigh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49" t="s">
        <v>24</v>
      </c>
      <c r="D7" s="550"/>
      <c r="E7" s="551"/>
      <c r="F7" s="545" t="s">
        <v>23</v>
      </c>
      <c r="G7" s="546"/>
      <c r="H7" s="546"/>
      <c r="I7" s="546"/>
      <c r="J7" s="546"/>
      <c r="K7" s="546"/>
      <c r="L7" s="546"/>
      <c r="M7" s="546"/>
      <c r="N7" s="573"/>
      <c r="O7" s="553" t="s">
        <v>22</v>
      </c>
    </row>
    <row r="8" spans="1:15" ht="3.75" customHeight="1" thickBot="1">
      <c r="A8" s="78"/>
      <c r="B8" s="77"/>
      <c r="C8" s="76"/>
      <c r="D8" s="75"/>
      <c r="E8" s="74"/>
      <c r="F8" s="547"/>
      <c r="G8" s="548"/>
      <c r="H8" s="548"/>
      <c r="I8" s="548"/>
      <c r="J8" s="548"/>
      <c r="K8" s="548"/>
      <c r="L8" s="548"/>
      <c r="M8" s="548"/>
      <c r="N8" s="574"/>
      <c r="O8" s="554"/>
    </row>
    <row r="9" spans="1:15" ht="21.75" customHeight="1" thickBot="1" thickTop="1">
      <c r="A9" s="567" t="s">
        <v>21</v>
      </c>
      <c r="B9" s="568"/>
      <c r="C9" s="569" t="s">
        <v>20</v>
      </c>
      <c r="D9" s="571" t="s">
        <v>19</v>
      </c>
      <c r="E9" s="556" t="s">
        <v>15</v>
      </c>
      <c r="F9" s="549" t="s">
        <v>20</v>
      </c>
      <c r="G9" s="550"/>
      <c r="H9" s="550"/>
      <c r="I9" s="549" t="s">
        <v>19</v>
      </c>
      <c r="J9" s="550"/>
      <c r="K9" s="551"/>
      <c r="L9" s="87" t="s">
        <v>18</v>
      </c>
      <c r="M9" s="86"/>
      <c r="N9" s="86"/>
      <c r="O9" s="554"/>
    </row>
    <row r="10" spans="1:15" s="67" customFormat="1" ht="18.75" customHeight="1" thickBot="1">
      <c r="A10" s="73"/>
      <c r="B10" s="72"/>
      <c r="C10" s="570"/>
      <c r="D10" s="572"/>
      <c r="E10" s="557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73" t="s">
        <v>28</v>
      </c>
      <c r="N10" s="324" t="s">
        <v>15</v>
      </c>
      <c r="O10" s="555"/>
    </row>
    <row r="11" spans="1:15" s="65" customFormat="1" ht="18.75" customHeight="1" thickTop="1">
      <c r="A11" s="564">
        <v>2016</v>
      </c>
      <c r="B11" s="335" t="s">
        <v>5</v>
      </c>
      <c r="C11" s="302">
        <v>11421.194000000005</v>
      </c>
      <c r="D11" s="303">
        <v>1857.0699999999988</v>
      </c>
      <c r="E11" s="255">
        <f aca="true" t="shared" si="0" ref="E11:E24">D11+C11</f>
        <v>13278.264000000003</v>
      </c>
      <c r="F11" s="302">
        <v>26922.977000000003</v>
      </c>
      <c r="G11" s="304">
        <v>13568.128</v>
      </c>
      <c r="H11" s="305">
        <f aca="true" t="shared" si="1" ref="H11:H22">G11+F11</f>
        <v>40491.105</v>
      </c>
      <c r="I11" s="306">
        <v>7023.392970000001</v>
      </c>
      <c r="J11" s="307">
        <v>1404.214</v>
      </c>
      <c r="K11" s="308">
        <f aca="true" t="shared" si="2" ref="K11:K22">J11+I11</f>
        <v>8427.60697</v>
      </c>
      <c r="L11" s="309">
        <f aca="true" t="shared" si="3" ref="L11:N24">I11+F11</f>
        <v>33946.36997</v>
      </c>
      <c r="M11" s="310">
        <f t="shared" si="3"/>
        <v>14972.342</v>
      </c>
      <c r="N11" s="285">
        <f t="shared" si="3"/>
        <v>48918.711970000004</v>
      </c>
      <c r="O11" s="66">
        <f aca="true" t="shared" si="4" ref="O11:O24">N11+E11</f>
        <v>62196.97597000001</v>
      </c>
    </row>
    <row r="12" spans="1:15" ht="18.75" customHeight="1">
      <c r="A12" s="565"/>
      <c r="B12" s="335" t="s">
        <v>4</v>
      </c>
      <c r="C12" s="52">
        <v>11848.563000000007</v>
      </c>
      <c r="D12" s="61">
        <v>2141.458999999999</v>
      </c>
      <c r="E12" s="256">
        <f t="shared" si="0"/>
        <v>13990.022000000006</v>
      </c>
      <c r="F12" s="52">
        <v>25078.524000000005</v>
      </c>
      <c r="G12" s="50">
        <v>12695.67</v>
      </c>
      <c r="H12" s="56">
        <f t="shared" si="1"/>
        <v>37774.194</v>
      </c>
      <c r="I12" s="59">
        <v>5917.042</v>
      </c>
      <c r="J12" s="58">
        <v>1500.3120000000001</v>
      </c>
      <c r="K12" s="57">
        <f t="shared" si="2"/>
        <v>7417.354</v>
      </c>
      <c r="L12" s="240">
        <f t="shared" si="3"/>
        <v>30995.566000000006</v>
      </c>
      <c r="M12" s="274">
        <f t="shared" si="3"/>
        <v>14195.982</v>
      </c>
      <c r="N12" s="286">
        <f t="shared" si="3"/>
        <v>45191.548</v>
      </c>
      <c r="O12" s="55">
        <f t="shared" si="4"/>
        <v>59181.57000000001</v>
      </c>
    </row>
    <row r="13" spans="1:15" ht="18.75" customHeight="1">
      <c r="A13" s="565"/>
      <c r="B13" s="335" t="s">
        <v>3</v>
      </c>
      <c r="C13" s="52">
        <v>12806.842000000013</v>
      </c>
      <c r="D13" s="61">
        <v>2117.8229999999985</v>
      </c>
      <c r="E13" s="256">
        <f t="shared" si="0"/>
        <v>14924.665000000012</v>
      </c>
      <c r="F13" s="52">
        <v>26157.321999999996</v>
      </c>
      <c r="G13" s="50">
        <v>14364.148999999994</v>
      </c>
      <c r="H13" s="56">
        <f t="shared" si="1"/>
        <v>40521.47099999999</v>
      </c>
      <c r="I13" s="240">
        <v>6570.702</v>
      </c>
      <c r="J13" s="58">
        <v>2597.895</v>
      </c>
      <c r="K13" s="57">
        <f t="shared" si="2"/>
        <v>9168.597</v>
      </c>
      <c r="L13" s="240">
        <f t="shared" si="3"/>
        <v>32728.023999999998</v>
      </c>
      <c r="M13" s="274">
        <f t="shared" si="3"/>
        <v>16962.043999999994</v>
      </c>
      <c r="N13" s="286">
        <f t="shared" si="3"/>
        <v>49690.06799999999</v>
      </c>
      <c r="O13" s="55">
        <f t="shared" si="4"/>
        <v>64614.73300000001</v>
      </c>
    </row>
    <row r="14" spans="1:15" ht="18.75" customHeight="1">
      <c r="A14" s="565"/>
      <c r="B14" s="335" t="s">
        <v>14</v>
      </c>
      <c r="C14" s="52">
        <v>13783.882</v>
      </c>
      <c r="D14" s="61">
        <v>991.723999999999</v>
      </c>
      <c r="E14" s="256">
        <f t="shared" si="0"/>
        <v>14775.605999999998</v>
      </c>
      <c r="F14" s="52">
        <v>29695.89699999999</v>
      </c>
      <c r="G14" s="50">
        <v>13082.559999999998</v>
      </c>
      <c r="H14" s="56">
        <f t="shared" si="1"/>
        <v>42778.45699999999</v>
      </c>
      <c r="I14" s="59">
        <v>11710.678</v>
      </c>
      <c r="J14" s="58">
        <v>3475.231</v>
      </c>
      <c r="K14" s="57">
        <f t="shared" si="2"/>
        <v>15185.909</v>
      </c>
      <c r="L14" s="240">
        <f t="shared" si="3"/>
        <v>41406.57499999999</v>
      </c>
      <c r="M14" s="274">
        <f t="shared" si="3"/>
        <v>16557.790999999997</v>
      </c>
      <c r="N14" s="286">
        <f t="shared" si="3"/>
        <v>57964.36599999999</v>
      </c>
      <c r="O14" s="55">
        <f t="shared" si="4"/>
        <v>72739.97199999998</v>
      </c>
    </row>
    <row r="15" spans="1:15" s="65" customFormat="1" ht="18.75" customHeight="1">
      <c r="A15" s="565"/>
      <c r="B15" s="335" t="s">
        <v>13</v>
      </c>
      <c r="C15" s="52">
        <v>12638.630000000001</v>
      </c>
      <c r="D15" s="61">
        <v>885.798</v>
      </c>
      <c r="E15" s="256">
        <f t="shared" si="0"/>
        <v>13524.428000000002</v>
      </c>
      <c r="F15" s="52">
        <v>25363.291999999998</v>
      </c>
      <c r="G15" s="50">
        <v>13478.010999999995</v>
      </c>
      <c r="H15" s="56">
        <f t="shared" si="1"/>
        <v>38841.30299999999</v>
      </c>
      <c r="I15" s="59">
        <v>6423.654</v>
      </c>
      <c r="J15" s="58">
        <v>2661.1779999999994</v>
      </c>
      <c r="K15" s="57">
        <f t="shared" si="2"/>
        <v>9084.832</v>
      </c>
      <c r="L15" s="240">
        <f t="shared" si="3"/>
        <v>31786.945999999996</v>
      </c>
      <c r="M15" s="274">
        <f t="shared" si="3"/>
        <v>16139.188999999995</v>
      </c>
      <c r="N15" s="286">
        <f t="shared" si="3"/>
        <v>47926.134999999995</v>
      </c>
      <c r="O15" s="55">
        <f t="shared" si="4"/>
        <v>61450.562999999995</v>
      </c>
    </row>
    <row r="16" spans="1:15" s="252" customFormat="1" ht="18.75" customHeight="1">
      <c r="A16" s="565"/>
      <c r="B16" s="336" t="s">
        <v>12</v>
      </c>
      <c r="C16" s="52">
        <v>14128.666000000003</v>
      </c>
      <c r="D16" s="61">
        <v>967.2700000000008</v>
      </c>
      <c r="E16" s="256">
        <f t="shared" si="0"/>
        <v>15095.936000000003</v>
      </c>
      <c r="F16" s="52">
        <v>24984.322999999993</v>
      </c>
      <c r="G16" s="50">
        <v>13734.576000000003</v>
      </c>
      <c r="H16" s="56">
        <f t="shared" si="1"/>
        <v>38718.899</v>
      </c>
      <c r="I16" s="59">
        <v>5563</v>
      </c>
      <c r="J16" s="58">
        <v>2170.166</v>
      </c>
      <c r="K16" s="57">
        <f t="shared" si="2"/>
        <v>7733.166</v>
      </c>
      <c r="L16" s="240">
        <f t="shared" si="3"/>
        <v>30547.322999999993</v>
      </c>
      <c r="M16" s="274">
        <f t="shared" si="3"/>
        <v>15904.742000000002</v>
      </c>
      <c r="N16" s="286">
        <f t="shared" si="3"/>
        <v>46452.064999999995</v>
      </c>
      <c r="O16" s="55">
        <f t="shared" si="4"/>
        <v>61548.001</v>
      </c>
    </row>
    <row r="17" spans="1:15" s="265" customFormat="1" ht="18.75" customHeight="1">
      <c r="A17" s="565"/>
      <c r="B17" s="335" t="s">
        <v>11</v>
      </c>
      <c r="C17" s="52">
        <v>16887.331000000006</v>
      </c>
      <c r="D17" s="61">
        <v>1309.4540000000002</v>
      </c>
      <c r="E17" s="256">
        <f t="shared" si="0"/>
        <v>18196.785000000007</v>
      </c>
      <c r="F17" s="52">
        <v>25070.022</v>
      </c>
      <c r="G17" s="50">
        <v>14500.524999999998</v>
      </c>
      <c r="H17" s="56">
        <f t="shared" si="1"/>
        <v>39570.547</v>
      </c>
      <c r="I17" s="59">
        <v>6296.044999999999</v>
      </c>
      <c r="J17" s="58">
        <v>3104.829</v>
      </c>
      <c r="K17" s="57">
        <f t="shared" si="2"/>
        <v>9400.874</v>
      </c>
      <c r="L17" s="240">
        <f t="shared" si="3"/>
        <v>31366.067</v>
      </c>
      <c r="M17" s="274">
        <f t="shared" si="3"/>
        <v>17605.354</v>
      </c>
      <c r="N17" s="286">
        <f t="shared" si="3"/>
        <v>48971.421</v>
      </c>
      <c r="O17" s="55">
        <f t="shared" si="4"/>
        <v>67168.206</v>
      </c>
    </row>
    <row r="18" spans="1:15" s="272" customFormat="1" ht="18.75" customHeight="1">
      <c r="A18" s="565"/>
      <c r="B18" s="335" t="s">
        <v>10</v>
      </c>
      <c r="C18" s="52">
        <v>15093.098999999987</v>
      </c>
      <c r="D18" s="61">
        <v>1119.6540000000005</v>
      </c>
      <c r="E18" s="256">
        <f t="shared" si="0"/>
        <v>16212.752999999988</v>
      </c>
      <c r="F18" s="52">
        <v>26007.945999999985</v>
      </c>
      <c r="G18" s="50">
        <v>14807.36499999999</v>
      </c>
      <c r="H18" s="56">
        <f t="shared" si="1"/>
        <v>40815.31099999997</v>
      </c>
      <c r="I18" s="59">
        <v>5069.978999999999</v>
      </c>
      <c r="J18" s="58">
        <v>2636.1990000000005</v>
      </c>
      <c r="K18" s="57">
        <f t="shared" si="2"/>
        <v>7706.178</v>
      </c>
      <c r="L18" s="240">
        <f t="shared" si="3"/>
        <v>31077.924999999985</v>
      </c>
      <c r="M18" s="274">
        <f t="shared" si="3"/>
        <v>17443.56399999999</v>
      </c>
      <c r="N18" s="286">
        <f t="shared" si="3"/>
        <v>48521.48899999997</v>
      </c>
      <c r="O18" s="55">
        <f t="shared" si="4"/>
        <v>64734.24199999996</v>
      </c>
    </row>
    <row r="19" spans="1:15" ht="18.75" customHeight="1">
      <c r="A19" s="565"/>
      <c r="B19" s="335" t="s">
        <v>9</v>
      </c>
      <c r="C19" s="52">
        <v>15171.751999999999</v>
      </c>
      <c r="D19" s="61">
        <v>1050.7379999999994</v>
      </c>
      <c r="E19" s="256">
        <f t="shared" si="0"/>
        <v>16222.489999999998</v>
      </c>
      <c r="F19" s="52">
        <v>26140.642999999993</v>
      </c>
      <c r="G19" s="50">
        <v>14655.275999999996</v>
      </c>
      <c r="H19" s="56">
        <f t="shared" si="1"/>
        <v>40795.91899999999</v>
      </c>
      <c r="I19" s="59">
        <v>7049.579</v>
      </c>
      <c r="J19" s="58">
        <v>3219.482</v>
      </c>
      <c r="K19" s="57">
        <f t="shared" si="2"/>
        <v>10269.061</v>
      </c>
      <c r="L19" s="240">
        <f t="shared" si="3"/>
        <v>33190.221999999994</v>
      </c>
      <c r="M19" s="274">
        <f t="shared" si="3"/>
        <v>17874.757999999994</v>
      </c>
      <c r="N19" s="286">
        <f t="shared" si="3"/>
        <v>51064.97999999999</v>
      </c>
      <c r="O19" s="55">
        <f t="shared" si="4"/>
        <v>67287.46999999999</v>
      </c>
    </row>
    <row r="20" spans="1:15" s="281" customFormat="1" ht="18.75" customHeight="1">
      <c r="A20" s="565"/>
      <c r="B20" s="335" t="s">
        <v>8</v>
      </c>
      <c r="C20" s="52">
        <v>14385.91899999999</v>
      </c>
      <c r="D20" s="61">
        <v>1113.368999999999</v>
      </c>
      <c r="E20" s="256">
        <f t="shared" si="0"/>
        <v>15499.28799999999</v>
      </c>
      <c r="F20" s="52">
        <v>29162.51900000001</v>
      </c>
      <c r="G20" s="50">
        <v>15970.464000000004</v>
      </c>
      <c r="H20" s="56">
        <f t="shared" si="1"/>
        <v>45132.983000000015</v>
      </c>
      <c r="I20" s="59">
        <v>6652.452</v>
      </c>
      <c r="J20" s="58">
        <v>3682.899</v>
      </c>
      <c r="K20" s="57">
        <f t="shared" si="2"/>
        <v>10335.351</v>
      </c>
      <c r="L20" s="240">
        <f t="shared" si="3"/>
        <v>35814.97100000001</v>
      </c>
      <c r="M20" s="274">
        <f t="shared" si="3"/>
        <v>19653.363000000005</v>
      </c>
      <c r="N20" s="286">
        <f t="shared" si="3"/>
        <v>55468.33400000002</v>
      </c>
      <c r="O20" s="55">
        <f t="shared" si="4"/>
        <v>70967.622</v>
      </c>
    </row>
    <row r="21" spans="1:15" s="54" customFormat="1" ht="18.75" customHeight="1">
      <c r="A21" s="565"/>
      <c r="B21" s="335" t="s">
        <v>7</v>
      </c>
      <c r="C21" s="52">
        <v>15439.293000000005</v>
      </c>
      <c r="D21" s="61">
        <v>1060.6469999999995</v>
      </c>
      <c r="E21" s="256">
        <f t="shared" si="0"/>
        <v>16499.940000000006</v>
      </c>
      <c r="F21" s="52">
        <v>26781.021999999997</v>
      </c>
      <c r="G21" s="50">
        <v>16346.724999999995</v>
      </c>
      <c r="H21" s="56">
        <f t="shared" si="1"/>
        <v>43127.74699999999</v>
      </c>
      <c r="I21" s="59">
        <v>7991.955</v>
      </c>
      <c r="J21" s="58">
        <v>4510.3460000000005</v>
      </c>
      <c r="K21" s="57">
        <f t="shared" si="2"/>
        <v>12502.301</v>
      </c>
      <c r="L21" s="240">
        <f t="shared" si="3"/>
        <v>34772.977</v>
      </c>
      <c r="M21" s="274">
        <f t="shared" si="3"/>
        <v>20857.070999999996</v>
      </c>
      <c r="N21" s="286">
        <f t="shared" si="3"/>
        <v>55630.04799999999</v>
      </c>
      <c r="O21" s="55">
        <f t="shared" si="4"/>
        <v>72129.988</v>
      </c>
    </row>
    <row r="22" spans="1:15" ht="18.75" customHeight="1" thickBot="1">
      <c r="A22" s="566"/>
      <c r="B22" s="335" t="s">
        <v>6</v>
      </c>
      <c r="C22" s="52">
        <v>16297.548</v>
      </c>
      <c r="D22" s="61">
        <v>924.3880000000005</v>
      </c>
      <c r="E22" s="256">
        <f t="shared" si="0"/>
        <v>17221.936</v>
      </c>
      <c r="F22" s="52">
        <v>26692.725000000006</v>
      </c>
      <c r="G22" s="50">
        <v>16896.671000000006</v>
      </c>
      <c r="H22" s="56">
        <f t="shared" si="1"/>
        <v>43589.39600000001</v>
      </c>
      <c r="I22" s="59">
        <v>7104.471</v>
      </c>
      <c r="J22" s="58">
        <v>4160.271999999999</v>
      </c>
      <c r="K22" s="57">
        <f t="shared" si="2"/>
        <v>11264.742999999999</v>
      </c>
      <c r="L22" s="240">
        <f t="shared" si="3"/>
        <v>33797.196</v>
      </c>
      <c r="M22" s="274">
        <f t="shared" si="3"/>
        <v>21056.943000000007</v>
      </c>
      <c r="N22" s="286">
        <f t="shared" si="3"/>
        <v>54854.13900000001</v>
      </c>
      <c r="O22" s="55">
        <f t="shared" si="4"/>
        <v>72076.07500000001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3"/>
        <v>0</v>
      </c>
      <c r="N23" s="287">
        <f t="shared" si="3"/>
        <v>0</v>
      </c>
      <c r="O23" s="36">
        <f t="shared" si="4"/>
        <v>0</v>
      </c>
    </row>
    <row r="24" spans="1:15" s="736" customFormat="1" ht="19.5" customHeight="1" thickBot="1">
      <c r="A24" s="339">
        <v>2017</v>
      </c>
      <c r="B24" s="338" t="s">
        <v>5</v>
      </c>
      <c r="C24" s="723">
        <v>11829.99400000001</v>
      </c>
      <c r="D24" s="724">
        <v>1191.2129999999995</v>
      </c>
      <c r="E24" s="725">
        <f t="shared" si="0"/>
        <v>13021.20700000001</v>
      </c>
      <c r="F24" s="726">
        <v>23957.267</v>
      </c>
      <c r="G24" s="727">
        <v>13194.999000000009</v>
      </c>
      <c r="H24" s="728">
        <f>G24+F24</f>
        <v>37152.26600000001</v>
      </c>
      <c r="I24" s="729">
        <v>10316.453</v>
      </c>
      <c r="J24" s="730">
        <v>3650.6160000000004</v>
      </c>
      <c r="K24" s="731">
        <f>J24+I24</f>
        <v>13967.069</v>
      </c>
      <c r="L24" s="732">
        <f t="shared" si="3"/>
        <v>34273.72</v>
      </c>
      <c r="M24" s="733">
        <f t="shared" si="3"/>
        <v>16845.61500000001</v>
      </c>
      <c r="N24" s="734">
        <f t="shared" si="3"/>
        <v>51119.33500000001</v>
      </c>
      <c r="O24" s="735">
        <f t="shared" si="4"/>
        <v>64140.542000000016</v>
      </c>
    </row>
    <row r="25" spans="1:15" ht="18" customHeight="1">
      <c r="A25" s="53" t="s">
        <v>2</v>
      </c>
      <c r="B25" s="41"/>
      <c r="C25" s="40"/>
      <c r="D25" s="39"/>
      <c r="E25" s="258"/>
      <c r="F25" s="40"/>
      <c r="G25" s="39"/>
      <c r="H25" s="38"/>
      <c r="I25" s="40"/>
      <c r="J25" s="39"/>
      <c r="K25" s="38"/>
      <c r="L25" s="85"/>
      <c r="M25" s="275"/>
      <c r="N25" s="287"/>
      <c r="O25" s="36"/>
    </row>
    <row r="26" spans="1:15" ht="18" customHeight="1">
      <c r="A26" s="35" t="s">
        <v>150</v>
      </c>
      <c r="B26" s="48"/>
      <c r="C26" s="52">
        <f>SUM(C11:C11)</f>
        <v>11421.194000000005</v>
      </c>
      <c r="D26" s="50">
        <f aca="true" t="shared" si="5" ref="D26:O26">SUM(D11:D11)</f>
        <v>1857.0699999999988</v>
      </c>
      <c r="E26" s="259">
        <f t="shared" si="5"/>
        <v>13278.264000000003</v>
      </c>
      <c r="F26" s="52">
        <f t="shared" si="5"/>
        <v>26922.977000000003</v>
      </c>
      <c r="G26" s="50">
        <f t="shared" si="5"/>
        <v>13568.128</v>
      </c>
      <c r="H26" s="51">
        <f t="shared" si="5"/>
        <v>40491.105</v>
      </c>
      <c r="I26" s="52">
        <f t="shared" si="5"/>
        <v>7023.392970000001</v>
      </c>
      <c r="J26" s="50">
        <f t="shared" si="5"/>
        <v>1404.214</v>
      </c>
      <c r="K26" s="51">
        <f t="shared" si="5"/>
        <v>8427.60697</v>
      </c>
      <c r="L26" s="52">
        <f t="shared" si="5"/>
        <v>33946.36997</v>
      </c>
      <c r="M26" s="276">
        <f t="shared" si="5"/>
        <v>14972.342</v>
      </c>
      <c r="N26" s="288">
        <f t="shared" si="5"/>
        <v>48918.711970000004</v>
      </c>
      <c r="O26" s="49">
        <f t="shared" si="5"/>
        <v>62196.97597000001</v>
      </c>
    </row>
    <row r="27" spans="1:17" ht="18" customHeight="1" thickBot="1">
      <c r="A27" s="35" t="s">
        <v>153</v>
      </c>
      <c r="B27" s="48"/>
      <c r="C27" s="47">
        <f>SUM(C24:C24)</f>
        <v>11829.99400000001</v>
      </c>
      <c r="D27" s="44">
        <f aca="true" t="shared" si="6" ref="D27:O27">SUM(D24:D24)</f>
        <v>1191.2129999999995</v>
      </c>
      <c r="E27" s="260">
        <f t="shared" si="6"/>
        <v>13021.20700000001</v>
      </c>
      <c r="F27" s="46">
        <f t="shared" si="6"/>
        <v>23957.267</v>
      </c>
      <c r="G27" s="44">
        <f t="shared" si="6"/>
        <v>13194.999000000009</v>
      </c>
      <c r="H27" s="45">
        <f t="shared" si="6"/>
        <v>37152.26600000001</v>
      </c>
      <c r="I27" s="46">
        <f t="shared" si="6"/>
        <v>10316.453</v>
      </c>
      <c r="J27" s="44">
        <f t="shared" si="6"/>
        <v>3650.6160000000004</v>
      </c>
      <c r="K27" s="45">
        <f t="shared" si="6"/>
        <v>13967.069</v>
      </c>
      <c r="L27" s="46">
        <f t="shared" si="6"/>
        <v>34273.72</v>
      </c>
      <c r="M27" s="277">
        <f t="shared" si="6"/>
        <v>16845.61500000001</v>
      </c>
      <c r="N27" s="289">
        <f t="shared" si="6"/>
        <v>51119.33500000001</v>
      </c>
      <c r="O27" s="43">
        <f t="shared" si="6"/>
        <v>64140.542000000016</v>
      </c>
      <c r="Q27" s="737"/>
    </row>
    <row r="28" spans="1:15" ht="17.25" customHeight="1">
      <c r="A28" s="42" t="s">
        <v>1</v>
      </c>
      <c r="B28" s="41"/>
      <c r="C28" s="40"/>
      <c r="D28" s="39"/>
      <c r="E28" s="261"/>
      <c r="F28" s="40"/>
      <c r="G28" s="39"/>
      <c r="H28" s="37"/>
      <c r="I28" s="40"/>
      <c r="J28" s="39"/>
      <c r="K28" s="38"/>
      <c r="L28" s="85"/>
      <c r="M28" s="275"/>
      <c r="N28" s="290"/>
      <c r="O28" s="36"/>
    </row>
    <row r="29" spans="1:15" ht="17.25" customHeight="1">
      <c r="A29" s="35" t="s">
        <v>151</v>
      </c>
      <c r="B29" s="34"/>
      <c r="C29" s="311">
        <f>(C24/C11-1)*100</f>
        <v>3.579310534432789</v>
      </c>
      <c r="D29" s="312">
        <f aca="true" t="shared" si="7" ref="D29:O29">(D24/D11-1)*100</f>
        <v>-35.8552450903843</v>
      </c>
      <c r="E29" s="313">
        <f t="shared" si="7"/>
        <v>-1.9359232502079604</v>
      </c>
      <c r="F29" s="311">
        <f t="shared" si="7"/>
        <v>-11.015535169086254</v>
      </c>
      <c r="G29" s="314">
        <f t="shared" si="7"/>
        <v>-2.750040388769859</v>
      </c>
      <c r="H29" s="315">
        <f t="shared" si="7"/>
        <v>-8.245857948307389</v>
      </c>
      <c r="I29" s="316">
        <f t="shared" si="7"/>
        <v>46.88702517524088</v>
      </c>
      <c r="J29" s="312">
        <f t="shared" si="7"/>
        <v>159.97575868065698</v>
      </c>
      <c r="K29" s="317">
        <f t="shared" si="7"/>
        <v>65.72995216458224</v>
      </c>
      <c r="L29" s="316">
        <f t="shared" si="7"/>
        <v>0.964315272264149</v>
      </c>
      <c r="M29" s="318">
        <f t="shared" si="7"/>
        <v>12.511556308291706</v>
      </c>
      <c r="N29" s="319">
        <f t="shared" si="7"/>
        <v>4.49853019709423</v>
      </c>
      <c r="O29" s="320">
        <f t="shared" si="7"/>
        <v>3.1248561520699436</v>
      </c>
    </row>
    <row r="30" spans="1:15" ht="7.5" customHeight="1" thickBot="1">
      <c r="A30" s="33"/>
      <c r="B30" s="32"/>
      <c r="C30" s="31"/>
      <c r="D30" s="30"/>
      <c r="E30" s="262"/>
      <c r="F30" s="29"/>
      <c r="G30" s="27"/>
      <c r="H30" s="26"/>
      <c r="I30" s="29"/>
      <c r="J30" s="27"/>
      <c r="K30" s="28"/>
      <c r="L30" s="29"/>
      <c r="M30" s="278"/>
      <c r="N30" s="291"/>
      <c r="O30" s="25"/>
    </row>
    <row r="31" spans="1:15" ht="17.25" customHeight="1">
      <c r="A31" s="24" t="s">
        <v>0</v>
      </c>
      <c r="B31" s="23"/>
      <c r="C31" s="22"/>
      <c r="D31" s="21"/>
      <c r="E31" s="263"/>
      <c r="F31" s="20"/>
      <c r="G31" s="18"/>
      <c r="H31" s="17"/>
      <c r="I31" s="20"/>
      <c r="J31" s="18"/>
      <c r="K31" s="19"/>
      <c r="L31" s="20"/>
      <c r="M31" s="279"/>
      <c r="N31" s="292"/>
      <c r="O31" s="16"/>
    </row>
    <row r="32" spans="1:15" ht="17.25" customHeight="1" thickBot="1">
      <c r="A32" s="299" t="s">
        <v>152</v>
      </c>
      <c r="B32" s="15"/>
      <c r="C32" s="14">
        <f aca="true" t="shared" si="8" ref="C32:O32">(C27/C26-1)*100</f>
        <v>3.579310534432789</v>
      </c>
      <c r="D32" s="10">
        <f t="shared" si="8"/>
        <v>-35.8552450903843</v>
      </c>
      <c r="E32" s="264">
        <f t="shared" si="8"/>
        <v>-1.9359232502079604</v>
      </c>
      <c r="F32" s="14">
        <f t="shared" si="8"/>
        <v>-11.015535169086254</v>
      </c>
      <c r="G32" s="13">
        <f t="shared" si="8"/>
        <v>-2.750040388769859</v>
      </c>
      <c r="H32" s="9">
        <f t="shared" si="8"/>
        <v>-8.245857948307389</v>
      </c>
      <c r="I32" s="12">
        <f t="shared" si="8"/>
        <v>46.88702517524088</v>
      </c>
      <c r="J32" s="10">
        <f t="shared" si="8"/>
        <v>159.97575868065698</v>
      </c>
      <c r="K32" s="11">
        <f t="shared" si="8"/>
        <v>65.72995216458224</v>
      </c>
      <c r="L32" s="12">
        <f t="shared" si="8"/>
        <v>0.964315272264149</v>
      </c>
      <c r="M32" s="280">
        <f t="shared" si="8"/>
        <v>12.511556308291706</v>
      </c>
      <c r="N32" s="293">
        <f t="shared" si="8"/>
        <v>4.49853019709423</v>
      </c>
      <c r="O32" s="8">
        <f t="shared" si="8"/>
        <v>3.1248561520699436</v>
      </c>
    </row>
    <row r="33" spans="1:14" s="5" customFormat="1" ht="6" customHeight="1" thickTop="1">
      <c r="A33" s="84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4" t="s">
        <v>144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29:IV29 P32:IV32">
    <cfRule type="cellIs" priority="4" dxfId="91" operator="lessThan" stopIfTrue="1">
      <formula>0</formula>
    </cfRule>
  </conditionalFormatting>
  <conditionalFormatting sqref="A29:B29 A32:B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N9" sqref="N9:O24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1.851562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87" t="s">
        <v>26</v>
      </c>
      <c r="O1" s="588"/>
      <c r="P1" s="588"/>
      <c r="Q1" s="589"/>
    </row>
    <row r="2" ht="7.5" customHeight="1" thickBot="1"/>
    <row r="3" spans="1:17" ht="24" customHeight="1">
      <c r="A3" s="595" t="s">
        <v>37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18" customHeight="1" thickBot="1">
      <c r="A4" s="598" t="s">
        <v>36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ht="15" thickBot="1">
      <c r="A5" s="578" t="s">
        <v>145</v>
      </c>
      <c r="B5" s="590" t="s">
        <v>34</v>
      </c>
      <c r="C5" s="591"/>
      <c r="D5" s="591"/>
      <c r="E5" s="591"/>
      <c r="F5" s="592"/>
      <c r="G5" s="592"/>
      <c r="H5" s="592"/>
      <c r="I5" s="593"/>
      <c r="J5" s="591" t="s">
        <v>33</v>
      </c>
      <c r="K5" s="591"/>
      <c r="L5" s="591"/>
      <c r="M5" s="591"/>
      <c r="N5" s="591"/>
      <c r="O5" s="591"/>
      <c r="P5" s="591"/>
      <c r="Q5" s="594"/>
    </row>
    <row r="6" spans="1:17" s="334" customFormat="1" ht="25.5" customHeight="1" thickBot="1">
      <c r="A6" s="579"/>
      <c r="B6" s="575" t="s">
        <v>154</v>
      </c>
      <c r="C6" s="576"/>
      <c r="D6" s="577"/>
      <c r="E6" s="581" t="s">
        <v>32</v>
      </c>
      <c r="F6" s="575" t="s">
        <v>155</v>
      </c>
      <c r="G6" s="576"/>
      <c r="H6" s="577"/>
      <c r="I6" s="583" t="s">
        <v>31</v>
      </c>
      <c r="J6" s="575" t="s">
        <v>156</v>
      </c>
      <c r="K6" s="585"/>
      <c r="L6" s="586"/>
      <c r="M6" s="581" t="s">
        <v>32</v>
      </c>
      <c r="N6" s="575" t="s">
        <v>157</v>
      </c>
      <c r="O6" s="585"/>
      <c r="P6" s="586"/>
      <c r="Q6" s="581" t="s">
        <v>31</v>
      </c>
    </row>
    <row r="7" spans="1:17" s="99" customFormat="1" ht="26.25" thickBot="1">
      <c r="A7" s="580"/>
      <c r="B7" s="103" t="s">
        <v>20</v>
      </c>
      <c r="C7" s="100" t="s">
        <v>19</v>
      </c>
      <c r="D7" s="100" t="s">
        <v>15</v>
      </c>
      <c r="E7" s="582"/>
      <c r="F7" s="103" t="s">
        <v>20</v>
      </c>
      <c r="G7" s="101" t="s">
        <v>19</v>
      </c>
      <c r="H7" s="100" t="s">
        <v>15</v>
      </c>
      <c r="I7" s="584"/>
      <c r="J7" s="103" t="s">
        <v>20</v>
      </c>
      <c r="K7" s="100" t="s">
        <v>19</v>
      </c>
      <c r="L7" s="101" t="s">
        <v>15</v>
      </c>
      <c r="M7" s="582"/>
      <c r="N7" s="102" t="s">
        <v>20</v>
      </c>
      <c r="O7" s="101" t="s">
        <v>19</v>
      </c>
      <c r="P7" s="100" t="s">
        <v>15</v>
      </c>
      <c r="Q7" s="582"/>
    </row>
    <row r="8" spans="1:17" s="91" customFormat="1" ht="17.25" customHeight="1" thickBot="1">
      <c r="A8" s="98" t="s">
        <v>22</v>
      </c>
      <c r="B8" s="94">
        <f>SUM(B9:B24)</f>
        <v>2003813</v>
      </c>
      <c r="C8" s="93">
        <f>SUM(C9:C24)</f>
        <v>73533</v>
      </c>
      <c r="D8" s="93">
        <f aca="true" t="shared" si="0" ref="D8:D21">C8+B8</f>
        <v>2077346</v>
      </c>
      <c r="E8" s="95">
        <f aca="true" t="shared" si="1" ref="E8:E21">(D8/$D$8)</f>
        <v>1</v>
      </c>
      <c r="F8" s="94">
        <f>SUM(F9:F24)</f>
        <v>1941690</v>
      </c>
      <c r="G8" s="93">
        <f>SUM(G9:G24)</f>
        <v>78299</v>
      </c>
      <c r="H8" s="93">
        <f aca="true" t="shared" si="2" ref="H8:H21">G8+F8</f>
        <v>2019989</v>
      </c>
      <c r="I8" s="92">
        <f aca="true" t="shared" si="3" ref="I8:I21">(D8/H8-1)*100</f>
        <v>2.839470908009889</v>
      </c>
      <c r="J8" s="97">
        <f>SUM(J9:J24)</f>
        <v>2003813</v>
      </c>
      <c r="K8" s="96">
        <f>SUM(K9:K24)</f>
        <v>73533</v>
      </c>
      <c r="L8" s="93">
        <f aca="true" t="shared" si="4" ref="L8:L21">K8+J8</f>
        <v>2077346</v>
      </c>
      <c r="M8" s="95">
        <f aca="true" t="shared" si="5" ref="M8:M21">(L8/$L$8)</f>
        <v>1</v>
      </c>
      <c r="N8" s="94">
        <f>SUM(N9:N24)</f>
        <v>1941690</v>
      </c>
      <c r="O8" s="93">
        <f>SUM(O9:O24)</f>
        <v>78299</v>
      </c>
      <c r="P8" s="93">
        <f aca="true" t="shared" si="6" ref="P8:P21">O8+N8</f>
        <v>2019989</v>
      </c>
      <c r="Q8" s="92">
        <f aca="true" t="shared" si="7" ref="Q8:Q20">(L8/P8-1)*100</f>
        <v>2.839470908009889</v>
      </c>
    </row>
    <row r="9" spans="1:17" s="91" customFormat="1" ht="18" customHeight="1" thickTop="1">
      <c r="A9" s="444" t="s">
        <v>159</v>
      </c>
      <c r="B9" s="445">
        <v>1114426</v>
      </c>
      <c r="C9" s="446">
        <v>37249</v>
      </c>
      <c r="D9" s="446">
        <f t="shared" si="0"/>
        <v>1151675</v>
      </c>
      <c r="E9" s="447">
        <f t="shared" si="1"/>
        <v>0.5543972934696483</v>
      </c>
      <c r="F9" s="445">
        <v>1112705</v>
      </c>
      <c r="G9" s="446">
        <v>42131</v>
      </c>
      <c r="H9" s="446">
        <f t="shared" si="2"/>
        <v>1154836</v>
      </c>
      <c r="I9" s="448">
        <f t="shared" si="3"/>
        <v>-0.2737185193395386</v>
      </c>
      <c r="J9" s="445">
        <v>1114426</v>
      </c>
      <c r="K9" s="446">
        <v>37249</v>
      </c>
      <c r="L9" s="446">
        <f t="shared" si="4"/>
        <v>1151675</v>
      </c>
      <c r="M9" s="447">
        <f t="shared" si="5"/>
        <v>0.5543972934696483</v>
      </c>
      <c r="N9" s="445">
        <v>1112705</v>
      </c>
      <c r="O9" s="446">
        <v>42131</v>
      </c>
      <c r="P9" s="446">
        <f t="shared" si="6"/>
        <v>1154836</v>
      </c>
      <c r="Q9" s="449">
        <f t="shared" si="7"/>
        <v>-0.2737185193395386</v>
      </c>
    </row>
    <row r="10" spans="1:17" s="91" customFormat="1" ht="18" customHeight="1">
      <c r="A10" s="450" t="s">
        <v>160</v>
      </c>
      <c r="B10" s="451">
        <v>351604</v>
      </c>
      <c r="C10" s="452">
        <v>6363</v>
      </c>
      <c r="D10" s="452">
        <f t="shared" si="0"/>
        <v>357967</v>
      </c>
      <c r="E10" s="453">
        <f t="shared" si="1"/>
        <v>0.1723193921474805</v>
      </c>
      <c r="F10" s="451">
        <v>360633</v>
      </c>
      <c r="G10" s="452">
        <v>3186</v>
      </c>
      <c r="H10" s="452">
        <f t="shared" si="2"/>
        <v>363819</v>
      </c>
      <c r="I10" s="454">
        <f t="shared" si="3"/>
        <v>-1.608492134825279</v>
      </c>
      <c r="J10" s="451">
        <v>351604</v>
      </c>
      <c r="K10" s="452">
        <v>6363</v>
      </c>
      <c r="L10" s="452">
        <f t="shared" si="4"/>
        <v>357967</v>
      </c>
      <c r="M10" s="453">
        <f t="shared" si="5"/>
        <v>0.1723193921474805</v>
      </c>
      <c r="N10" s="451">
        <v>360633</v>
      </c>
      <c r="O10" s="452">
        <v>3186</v>
      </c>
      <c r="P10" s="452">
        <f t="shared" si="6"/>
        <v>363819</v>
      </c>
      <c r="Q10" s="455">
        <f t="shared" si="7"/>
        <v>-1.608492134825279</v>
      </c>
    </row>
    <row r="11" spans="1:17" s="91" customFormat="1" ht="18" customHeight="1">
      <c r="A11" s="450" t="s">
        <v>161</v>
      </c>
      <c r="B11" s="451">
        <v>341136</v>
      </c>
      <c r="C11" s="452">
        <v>0</v>
      </c>
      <c r="D11" s="452">
        <f t="shared" si="0"/>
        <v>341136</v>
      </c>
      <c r="E11" s="453">
        <f t="shared" si="1"/>
        <v>0.16421722717351853</v>
      </c>
      <c r="F11" s="451">
        <v>266720</v>
      </c>
      <c r="G11" s="452"/>
      <c r="H11" s="452">
        <f t="shared" si="2"/>
        <v>266720</v>
      </c>
      <c r="I11" s="454">
        <f t="shared" si="3"/>
        <v>27.900419916016794</v>
      </c>
      <c r="J11" s="451">
        <v>341136</v>
      </c>
      <c r="K11" s="452"/>
      <c r="L11" s="452">
        <f t="shared" si="4"/>
        <v>341136</v>
      </c>
      <c r="M11" s="453">
        <f t="shared" si="5"/>
        <v>0.16421722717351853</v>
      </c>
      <c r="N11" s="451">
        <v>266720</v>
      </c>
      <c r="O11" s="452"/>
      <c r="P11" s="452">
        <f t="shared" si="6"/>
        <v>266720</v>
      </c>
      <c r="Q11" s="455">
        <f t="shared" si="7"/>
        <v>27.900419916016794</v>
      </c>
    </row>
    <row r="12" spans="1:17" s="91" customFormat="1" ht="18" customHeight="1">
      <c r="A12" s="450" t="s">
        <v>162</v>
      </c>
      <c r="B12" s="451">
        <v>82620</v>
      </c>
      <c r="C12" s="452">
        <v>0</v>
      </c>
      <c r="D12" s="452">
        <f t="shared" si="0"/>
        <v>82620</v>
      </c>
      <c r="E12" s="453">
        <f t="shared" si="1"/>
        <v>0.039771901262476254</v>
      </c>
      <c r="F12" s="451">
        <v>74413</v>
      </c>
      <c r="G12" s="452"/>
      <c r="H12" s="452">
        <f t="shared" si="2"/>
        <v>74413</v>
      </c>
      <c r="I12" s="454">
        <f t="shared" si="3"/>
        <v>11.028986870573698</v>
      </c>
      <c r="J12" s="451">
        <v>82620</v>
      </c>
      <c r="K12" s="452"/>
      <c r="L12" s="452">
        <f t="shared" si="4"/>
        <v>82620</v>
      </c>
      <c r="M12" s="453">
        <f t="shared" si="5"/>
        <v>0.039771901262476254</v>
      </c>
      <c r="N12" s="451">
        <v>74413</v>
      </c>
      <c r="O12" s="452"/>
      <c r="P12" s="452">
        <f t="shared" si="6"/>
        <v>74413</v>
      </c>
      <c r="Q12" s="455">
        <f t="shared" si="7"/>
        <v>11.028986870573698</v>
      </c>
    </row>
    <row r="13" spans="1:17" s="91" customFormat="1" ht="18" customHeight="1">
      <c r="A13" s="450" t="s">
        <v>163</v>
      </c>
      <c r="B13" s="451">
        <v>68385</v>
      </c>
      <c r="C13" s="452">
        <v>0</v>
      </c>
      <c r="D13" s="452">
        <f>C13+B13</f>
        <v>68385</v>
      </c>
      <c r="E13" s="453">
        <f>(D13/$D$8)</f>
        <v>0.03291940774430451</v>
      </c>
      <c r="F13" s="451">
        <v>74205</v>
      </c>
      <c r="G13" s="452">
        <v>293</v>
      </c>
      <c r="H13" s="452">
        <f>G13+F13</f>
        <v>74498</v>
      </c>
      <c r="I13" s="454">
        <f>(D13/H13-1)*100</f>
        <v>-8.205589411796288</v>
      </c>
      <c r="J13" s="451">
        <v>68385</v>
      </c>
      <c r="K13" s="452"/>
      <c r="L13" s="452">
        <f>K13+J13</f>
        <v>68385</v>
      </c>
      <c r="M13" s="453">
        <f>(L13/$L$8)</f>
        <v>0.03291940774430451</v>
      </c>
      <c r="N13" s="451">
        <v>74205</v>
      </c>
      <c r="O13" s="452">
        <v>293</v>
      </c>
      <c r="P13" s="452">
        <f>O13+N13</f>
        <v>74498</v>
      </c>
      <c r="Q13" s="455">
        <f>(L13/P13-1)*100</f>
        <v>-8.205589411796288</v>
      </c>
    </row>
    <row r="14" spans="1:17" s="91" customFormat="1" ht="18" customHeight="1">
      <c r="A14" s="450" t="s">
        <v>164</v>
      </c>
      <c r="B14" s="451">
        <v>22958</v>
      </c>
      <c r="C14" s="452">
        <v>0</v>
      </c>
      <c r="D14" s="452">
        <f>C14+B14</f>
        <v>22958</v>
      </c>
      <c r="E14" s="453">
        <f>(D14/$D$8)</f>
        <v>0.01105160141834822</v>
      </c>
      <c r="F14" s="451">
        <v>26655</v>
      </c>
      <c r="G14" s="452"/>
      <c r="H14" s="452">
        <f>G14+F14</f>
        <v>26655</v>
      </c>
      <c r="I14" s="454">
        <f>(D14/H14-1)*100</f>
        <v>-13.869818045394855</v>
      </c>
      <c r="J14" s="451">
        <v>22958</v>
      </c>
      <c r="K14" s="452"/>
      <c r="L14" s="452">
        <f>K14+J14</f>
        <v>22958</v>
      </c>
      <c r="M14" s="453">
        <f>(L14/$L$8)</f>
        <v>0.01105160141834822</v>
      </c>
      <c r="N14" s="451">
        <v>26655</v>
      </c>
      <c r="O14" s="452"/>
      <c r="P14" s="452">
        <f>O14+N14</f>
        <v>26655</v>
      </c>
      <c r="Q14" s="455">
        <f>(L14/P14-1)*100</f>
        <v>-13.869818045394855</v>
      </c>
    </row>
    <row r="15" spans="1:17" s="91" customFormat="1" ht="18" customHeight="1">
      <c r="A15" s="450" t="s">
        <v>165</v>
      </c>
      <c r="B15" s="451">
        <v>22684</v>
      </c>
      <c r="C15" s="452">
        <v>137</v>
      </c>
      <c r="D15" s="452">
        <f>C15+B15</f>
        <v>22821</v>
      </c>
      <c r="E15" s="453">
        <f>(D15/$D$8)</f>
        <v>0.010985651884664374</v>
      </c>
      <c r="F15" s="451">
        <v>26359</v>
      </c>
      <c r="G15" s="452"/>
      <c r="H15" s="452">
        <f>G15+F15</f>
        <v>26359</v>
      </c>
      <c r="I15" s="454">
        <f>(D15/H15-1)*100</f>
        <v>-13.422360484085127</v>
      </c>
      <c r="J15" s="451">
        <v>22684</v>
      </c>
      <c r="K15" s="452">
        <v>137</v>
      </c>
      <c r="L15" s="452">
        <f>K15+J15</f>
        <v>22821</v>
      </c>
      <c r="M15" s="453">
        <f>(L15/$L$8)</f>
        <v>0.010985651884664374</v>
      </c>
      <c r="N15" s="451">
        <v>26359</v>
      </c>
      <c r="O15" s="452"/>
      <c r="P15" s="452">
        <f>O15+N15</f>
        <v>26359</v>
      </c>
      <c r="Q15" s="455">
        <f>(L15/P15-1)*100</f>
        <v>-13.422360484085127</v>
      </c>
    </row>
    <row r="16" spans="1:17" s="91" customFormat="1" ht="18" customHeight="1">
      <c r="A16" s="450" t="s">
        <v>166</v>
      </c>
      <c r="B16" s="451">
        <v>0</v>
      </c>
      <c r="C16" s="452">
        <v>9109</v>
      </c>
      <c r="D16" s="452">
        <f>C16+B16</f>
        <v>9109</v>
      </c>
      <c r="E16" s="453">
        <f>(D16/$D$8)</f>
        <v>0.004384921914789351</v>
      </c>
      <c r="F16" s="451"/>
      <c r="G16" s="452">
        <v>6103</v>
      </c>
      <c r="H16" s="452">
        <f>G16+F16</f>
        <v>6103</v>
      </c>
      <c r="I16" s="454">
        <f>(D16/H16-1)*100</f>
        <v>49.25446501720465</v>
      </c>
      <c r="J16" s="451"/>
      <c r="K16" s="452">
        <v>9109</v>
      </c>
      <c r="L16" s="452">
        <f>K16+J16</f>
        <v>9109</v>
      </c>
      <c r="M16" s="453">
        <f>(L16/$L$8)</f>
        <v>0.004384921914789351</v>
      </c>
      <c r="N16" s="451"/>
      <c r="O16" s="452">
        <v>6103</v>
      </c>
      <c r="P16" s="452">
        <f>O16+N16</f>
        <v>6103</v>
      </c>
      <c r="Q16" s="455">
        <f>(L16/P16-1)*100</f>
        <v>49.25446501720465</v>
      </c>
    </row>
    <row r="17" spans="1:17" s="91" customFormat="1" ht="18" customHeight="1">
      <c r="A17" s="450" t="s">
        <v>167</v>
      </c>
      <c r="B17" s="451">
        <v>0</v>
      </c>
      <c r="C17" s="452">
        <v>3476</v>
      </c>
      <c r="D17" s="452">
        <f>C17+B17</f>
        <v>3476</v>
      </c>
      <c r="E17" s="453">
        <f>(D17/$D$8)</f>
        <v>0.0016732888984309787</v>
      </c>
      <c r="F17" s="451"/>
      <c r="G17" s="452">
        <v>3950</v>
      </c>
      <c r="H17" s="452">
        <f>G17+F17</f>
        <v>3950</v>
      </c>
      <c r="I17" s="454">
        <f>(D17/H17-1)*100</f>
        <v>-12</v>
      </c>
      <c r="J17" s="451"/>
      <c r="K17" s="452">
        <v>3476</v>
      </c>
      <c r="L17" s="452">
        <f>K17+J17</f>
        <v>3476</v>
      </c>
      <c r="M17" s="453">
        <f>(L17/$L$8)</f>
        <v>0.0016732888984309787</v>
      </c>
      <c r="N17" s="451"/>
      <c r="O17" s="452">
        <v>3950</v>
      </c>
      <c r="P17" s="452">
        <f>O17+N17</f>
        <v>3950</v>
      </c>
      <c r="Q17" s="455">
        <f>(L17/P17-1)*100</f>
        <v>-12</v>
      </c>
    </row>
    <row r="18" spans="1:17" s="91" customFormat="1" ht="18" customHeight="1">
      <c r="A18" s="450" t="s">
        <v>168</v>
      </c>
      <c r="B18" s="451">
        <v>0</v>
      </c>
      <c r="C18" s="452">
        <v>3204</v>
      </c>
      <c r="D18" s="452">
        <f>C18+B18</f>
        <v>3204</v>
      </c>
      <c r="E18" s="453">
        <f>(D18/$D$8)</f>
        <v>0.001542352597978382</v>
      </c>
      <c r="F18" s="451"/>
      <c r="G18" s="452">
        <v>5783</v>
      </c>
      <c r="H18" s="452">
        <f>G18+F18</f>
        <v>5783</v>
      </c>
      <c r="I18" s="454">
        <f t="shared" si="3"/>
        <v>-44.596230330278395</v>
      </c>
      <c r="J18" s="451"/>
      <c r="K18" s="452">
        <v>3204</v>
      </c>
      <c r="L18" s="452">
        <f>K18+J18</f>
        <v>3204</v>
      </c>
      <c r="M18" s="453">
        <f>(L18/$L$8)</f>
        <v>0.001542352597978382</v>
      </c>
      <c r="N18" s="451"/>
      <c r="O18" s="452">
        <v>5783</v>
      </c>
      <c r="P18" s="452">
        <f>O18+N18</f>
        <v>5783</v>
      </c>
      <c r="Q18" s="455">
        <f t="shared" si="7"/>
        <v>-44.596230330278395</v>
      </c>
    </row>
    <row r="19" spans="1:20" s="91" customFormat="1" ht="18" customHeight="1">
      <c r="A19" s="450" t="s">
        <v>169</v>
      </c>
      <c r="B19" s="451">
        <v>0</v>
      </c>
      <c r="C19" s="452">
        <v>2081</v>
      </c>
      <c r="D19" s="452">
        <f>C19+B19</f>
        <v>2081</v>
      </c>
      <c r="E19" s="453">
        <f>(D19/$D$8)</f>
        <v>0.0010017589751538743</v>
      </c>
      <c r="F19" s="451"/>
      <c r="G19" s="452">
        <v>884</v>
      </c>
      <c r="H19" s="452">
        <f>G19+F19</f>
        <v>884</v>
      </c>
      <c r="I19" s="454">
        <f t="shared" si="3"/>
        <v>135.40723981900453</v>
      </c>
      <c r="J19" s="451"/>
      <c r="K19" s="452">
        <v>2081</v>
      </c>
      <c r="L19" s="452">
        <f>K19+J19</f>
        <v>2081</v>
      </c>
      <c r="M19" s="453">
        <f>(L19/$L$8)</f>
        <v>0.0010017589751538743</v>
      </c>
      <c r="N19" s="451"/>
      <c r="O19" s="452">
        <v>884</v>
      </c>
      <c r="P19" s="452">
        <f>O19+N19</f>
        <v>884</v>
      </c>
      <c r="Q19" s="455">
        <f t="shared" si="7"/>
        <v>135.40723981900453</v>
      </c>
      <c r="T19" s="332"/>
    </row>
    <row r="20" spans="1:17" s="91" customFormat="1" ht="18" customHeight="1">
      <c r="A20" s="450" t="s">
        <v>170</v>
      </c>
      <c r="B20" s="451">
        <v>0</v>
      </c>
      <c r="C20" s="452">
        <v>1503</v>
      </c>
      <c r="D20" s="452">
        <f t="shared" si="0"/>
        <v>1503</v>
      </c>
      <c r="E20" s="453">
        <f t="shared" si="1"/>
        <v>0.0007235193366921062</v>
      </c>
      <c r="F20" s="451"/>
      <c r="G20" s="452">
        <v>1561</v>
      </c>
      <c r="H20" s="452">
        <f t="shared" si="2"/>
        <v>1561</v>
      </c>
      <c r="I20" s="454">
        <f t="shared" si="3"/>
        <v>-3.7155669442664907</v>
      </c>
      <c r="J20" s="451"/>
      <c r="K20" s="452">
        <v>1503</v>
      </c>
      <c r="L20" s="452">
        <f t="shared" si="4"/>
        <v>1503</v>
      </c>
      <c r="M20" s="453">
        <f t="shared" si="5"/>
        <v>0.0007235193366921062</v>
      </c>
      <c r="N20" s="451"/>
      <c r="O20" s="452">
        <v>1561</v>
      </c>
      <c r="P20" s="452">
        <f t="shared" si="6"/>
        <v>1561</v>
      </c>
      <c r="Q20" s="455">
        <f t="shared" si="7"/>
        <v>-3.7155669442664907</v>
      </c>
    </row>
    <row r="21" spans="1:17" s="91" customFormat="1" ht="18" customHeight="1">
      <c r="A21" s="450" t="s">
        <v>171</v>
      </c>
      <c r="B21" s="451">
        <v>0</v>
      </c>
      <c r="C21" s="452">
        <v>1465</v>
      </c>
      <c r="D21" s="452">
        <f t="shared" si="0"/>
        <v>1465</v>
      </c>
      <c r="E21" s="453">
        <f t="shared" si="1"/>
        <v>0.0007052267653053463</v>
      </c>
      <c r="F21" s="451"/>
      <c r="G21" s="452">
        <v>1283</v>
      </c>
      <c r="H21" s="452">
        <f t="shared" si="2"/>
        <v>1283</v>
      </c>
      <c r="I21" s="454">
        <f t="shared" si="3"/>
        <v>14.18550272798129</v>
      </c>
      <c r="J21" s="451"/>
      <c r="K21" s="452">
        <v>1465</v>
      </c>
      <c r="L21" s="452">
        <f t="shared" si="4"/>
        <v>1465</v>
      </c>
      <c r="M21" s="453">
        <f t="shared" si="5"/>
        <v>0.0007052267653053463</v>
      </c>
      <c r="N21" s="451"/>
      <c r="O21" s="452">
        <v>1283</v>
      </c>
      <c r="P21" s="452">
        <f t="shared" si="6"/>
        <v>1283</v>
      </c>
      <c r="Q21" s="455"/>
    </row>
    <row r="22" spans="1:17" s="91" customFormat="1" ht="18" customHeight="1">
      <c r="A22" s="450" t="s">
        <v>172</v>
      </c>
      <c r="B22" s="451">
        <v>0</v>
      </c>
      <c r="C22" s="452">
        <v>1154</v>
      </c>
      <c r="D22" s="452">
        <f>C22+B22</f>
        <v>1154</v>
      </c>
      <c r="E22" s="453">
        <f>(D22/$D$8)</f>
        <v>0.0005555165100084435</v>
      </c>
      <c r="F22" s="451"/>
      <c r="G22" s="452">
        <v>1534</v>
      </c>
      <c r="H22" s="452">
        <f>G22+F22</f>
        <v>1534</v>
      </c>
      <c r="I22" s="454">
        <f>(D22/H22-1)*100</f>
        <v>-24.771838331160367</v>
      </c>
      <c r="J22" s="451"/>
      <c r="K22" s="452">
        <v>1154</v>
      </c>
      <c r="L22" s="452">
        <f>K22+J22</f>
        <v>1154</v>
      </c>
      <c r="M22" s="453">
        <f>(L22/$L$8)</f>
        <v>0.0005555165100084435</v>
      </c>
      <c r="N22" s="451"/>
      <c r="O22" s="452">
        <v>1534</v>
      </c>
      <c r="P22" s="452">
        <f>O22+N22</f>
        <v>1534</v>
      </c>
      <c r="Q22" s="455">
        <f>(L22/P22-1)*100</f>
        <v>-24.771838331160367</v>
      </c>
    </row>
    <row r="23" spans="1:17" s="91" customFormat="1" ht="18" customHeight="1">
      <c r="A23" s="450" t="s">
        <v>173</v>
      </c>
      <c r="B23" s="451">
        <v>0</v>
      </c>
      <c r="C23" s="452">
        <v>1022</v>
      </c>
      <c r="D23" s="452">
        <f>C23+B23</f>
        <v>1022</v>
      </c>
      <c r="E23" s="453">
        <f>(D23/$D$8)</f>
        <v>0.0004919738936123303</v>
      </c>
      <c r="F23" s="451"/>
      <c r="G23" s="452">
        <v>3676</v>
      </c>
      <c r="H23" s="452">
        <f>G23+F23</f>
        <v>3676</v>
      </c>
      <c r="I23" s="454">
        <f>(D23/H23-1)*100</f>
        <v>-72.19804134929271</v>
      </c>
      <c r="J23" s="451"/>
      <c r="K23" s="452">
        <v>1022</v>
      </c>
      <c r="L23" s="452">
        <f>K23+J23</f>
        <v>1022</v>
      </c>
      <c r="M23" s="453">
        <f>(L23/$L$8)</f>
        <v>0.0004919738936123303</v>
      </c>
      <c r="N23" s="451"/>
      <c r="O23" s="452">
        <v>3676</v>
      </c>
      <c r="P23" s="452">
        <f>O23+N23</f>
        <v>3676</v>
      </c>
      <c r="Q23" s="455">
        <f>(L23/P23-1)*100</f>
        <v>-72.19804134929271</v>
      </c>
    </row>
    <row r="24" spans="1:17" s="91" customFormat="1" ht="18" customHeight="1" thickBot="1">
      <c r="A24" s="456" t="s">
        <v>174</v>
      </c>
      <c r="B24" s="457">
        <v>0</v>
      </c>
      <c r="C24" s="458">
        <v>6770</v>
      </c>
      <c r="D24" s="458">
        <f>C24+B24</f>
        <v>6770</v>
      </c>
      <c r="E24" s="459">
        <f>(D24/$D$8)</f>
        <v>0.0032589660075885286</v>
      </c>
      <c r="F24" s="457">
        <v>0</v>
      </c>
      <c r="G24" s="458">
        <v>7915</v>
      </c>
      <c r="H24" s="458">
        <f>G24+F24</f>
        <v>7915</v>
      </c>
      <c r="I24" s="460">
        <f>(D24/H24-1)*100</f>
        <v>-14.466203411244472</v>
      </c>
      <c r="J24" s="457">
        <v>0</v>
      </c>
      <c r="K24" s="458">
        <v>6770</v>
      </c>
      <c r="L24" s="458">
        <f>K24+J24</f>
        <v>6770</v>
      </c>
      <c r="M24" s="459">
        <f>(L24/$L$8)</f>
        <v>0.0032589660075885286</v>
      </c>
      <c r="N24" s="457">
        <v>0</v>
      </c>
      <c r="O24" s="458">
        <v>7915</v>
      </c>
      <c r="P24" s="458">
        <f>O24+N24</f>
        <v>7915</v>
      </c>
      <c r="Q24" s="461">
        <f>(L24/P24-1)*100</f>
        <v>-14.466203411244472</v>
      </c>
    </row>
    <row r="25" s="90" customFormat="1" ht="6" customHeight="1" thickTop="1">
      <c r="A25" s="89"/>
    </row>
    <row r="26" ht="15">
      <c r="A26" s="113" t="s">
        <v>40</v>
      </c>
    </row>
    <row r="29" ht="14.25">
      <c r="B29" s="333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 I5 Q5">
    <cfRule type="cellIs" priority="3" dxfId="91" operator="lessThan" stopIfTrue="1">
      <formula>0</formula>
    </cfRule>
  </conditionalFormatting>
  <conditionalFormatting sqref="Q8:Q24 I8:I2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R13" sqref="R13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87" t="s">
        <v>26</v>
      </c>
      <c r="O1" s="588"/>
      <c r="P1" s="588"/>
      <c r="Q1" s="589"/>
    </row>
    <row r="2" ht="7.5" customHeight="1" thickBot="1"/>
    <row r="3" spans="1:17" ht="24" customHeight="1">
      <c r="A3" s="595" t="s">
        <v>39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16.5" customHeight="1" thickBot="1">
      <c r="A4" s="598" t="s">
        <v>36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600"/>
    </row>
    <row r="5" spans="1:17" ht="15" thickBot="1">
      <c r="A5" s="604" t="s">
        <v>35</v>
      </c>
      <c r="B5" s="590" t="s">
        <v>34</v>
      </c>
      <c r="C5" s="591"/>
      <c r="D5" s="591"/>
      <c r="E5" s="591"/>
      <c r="F5" s="592"/>
      <c r="G5" s="592"/>
      <c r="H5" s="592"/>
      <c r="I5" s="593"/>
      <c r="J5" s="591" t="s">
        <v>33</v>
      </c>
      <c r="K5" s="591"/>
      <c r="L5" s="591"/>
      <c r="M5" s="591"/>
      <c r="N5" s="591"/>
      <c r="O5" s="591"/>
      <c r="P5" s="591"/>
      <c r="Q5" s="594"/>
    </row>
    <row r="6" spans="1:17" s="104" customFormat="1" ht="25.5" customHeight="1" thickBot="1">
      <c r="A6" s="605"/>
      <c r="B6" s="601" t="s">
        <v>154</v>
      </c>
      <c r="C6" s="602"/>
      <c r="D6" s="603"/>
      <c r="E6" s="581" t="s">
        <v>32</v>
      </c>
      <c r="F6" s="601" t="s">
        <v>155</v>
      </c>
      <c r="G6" s="602"/>
      <c r="H6" s="603"/>
      <c r="I6" s="583" t="s">
        <v>31</v>
      </c>
      <c r="J6" s="601" t="s">
        <v>156</v>
      </c>
      <c r="K6" s="602"/>
      <c r="L6" s="603"/>
      <c r="M6" s="581" t="s">
        <v>32</v>
      </c>
      <c r="N6" s="601" t="s">
        <v>157</v>
      </c>
      <c r="O6" s="602"/>
      <c r="P6" s="603"/>
      <c r="Q6" s="581" t="s">
        <v>31</v>
      </c>
    </row>
    <row r="7" spans="1:17" s="99" customFormat="1" ht="26.25" thickBot="1">
      <c r="A7" s="606"/>
      <c r="B7" s="103" t="s">
        <v>20</v>
      </c>
      <c r="C7" s="100" t="s">
        <v>19</v>
      </c>
      <c r="D7" s="100" t="s">
        <v>15</v>
      </c>
      <c r="E7" s="582"/>
      <c r="F7" s="103" t="s">
        <v>20</v>
      </c>
      <c r="G7" s="101" t="s">
        <v>19</v>
      </c>
      <c r="H7" s="100" t="s">
        <v>15</v>
      </c>
      <c r="I7" s="584"/>
      <c r="J7" s="103" t="s">
        <v>20</v>
      </c>
      <c r="K7" s="100" t="s">
        <v>19</v>
      </c>
      <c r="L7" s="101" t="s">
        <v>15</v>
      </c>
      <c r="M7" s="582"/>
      <c r="N7" s="102" t="s">
        <v>20</v>
      </c>
      <c r="O7" s="101" t="s">
        <v>19</v>
      </c>
      <c r="P7" s="100" t="s">
        <v>15</v>
      </c>
      <c r="Q7" s="582"/>
    </row>
    <row r="8" spans="1:17" s="106" customFormat="1" ht="17.25" customHeight="1" thickBot="1">
      <c r="A8" s="111" t="s">
        <v>22</v>
      </c>
      <c r="B8" s="109">
        <f>SUM(B9:B22)</f>
        <v>11829.994</v>
      </c>
      <c r="C8" s="108">
        <f>SUM(C9:C22)</f>
        <v>1191.213</v>
      </c>
      <c r="D8" s="108">
        <f>C8+B8</f>
        <v>13021.207</v>
      </c>
      <c r="E8" s="110">
        <f>(D8/$D$8)</f>
        <v>1</v>
      </c>
      <c r="F8" s="109">
        <f>SUM(F9:F22)</f>
        <v>11421.193999999996</v>
      </c>
      <c r="G8" s="108">
        <f>SUM(G9:G22)</f>
        <v>1857.0700000000002</v>
      </c>
      <c r="H8" s="108">
        <f>G8+F8</f>
        <v>13278.263999999996</v>
      </c>
      <c r="I8" s="107">
        <f>(D8/H8-1)*100</f>
        <v>-1.9359232502079715</v>
      </c>
      <c r="J8" s="109">
        <f>SUM(J9:J22)</f>
        <v>11829.994</v>
      </c>
      <c r="K8" s="108">
        <f>SUM(K9:K22)</f>
        <v>1191.213</v>
      </c>
      <c r="L8" s="108">
        <f>K8+J8</f>
        <v>13021.207</v>
      </c>
      <c r="M8" s="110">
        <f>(L8/$L$8)</f>
        <v>1</v>
      </c>
      <c r="N8" s="109">
        <f>SUM(N9:N22)</f>
        <v>11421.193999999996</v>
      </c>
      <c r="O8" s="108">
        <f>SUM(O9:O22)</f>
        <v>1857.0700000000002</v>
      </c>
      <c r="P8" s="108">
        <f>O8+N8</f>
        <v>13278.263999999996</v>
      </c>
      <c r="Q8" s="107">
        <f>(L8/P8-1)*100</f>
        <v>-1.9359232502079715</v>
      </c>
    </row>
    <row r="9" spans="1:17" s="91" customFormat="1" ht="17.25" customHeight="1" thickTop="1">
      <c r="A9" s="444" t="s">
        <v>159</v>
      </c>
      <c r="B9" s="445">
        <v>4892.395</v>
      </c>
      <c r="C9" s="446">
        <v>261.779</v>
      </c>
      <c r="D9" s="446">
        <f>C9+B9</f>
        <v>5154.174000000001</v>
      </c>
      <c r="E9" s="447">
        <f>(D9/$D$8)</f>
        <v>0.3958292038518396</v>
      </c>
      <c r="F9" s="445">
        <v>5322.115</v>
      </c>
      <c r="G9" s="446">
        <v>327.02700000000004</v>
      </c>
      <c r="H9" s="446">
        <f>G9+F9</f>
        <v>5649.142</v>
      </c>
      <c r="I9" s="448">
        <f>(D9/H9-1)*100</f>
        <v>-8.761826132180762</v>
      </c>
      <c r="J9" s="445">
        <v>4892.395</v>
      </c>
      <c r="K9" s="446">
        <v>261.779</v>
      </c>
      <c r="L9" s="446">
        <f>K9+J9</f>
        <v>5154.174000000001</v>
      </c>
      <c r="M9" s="447">
        <f>(L9/$L$8)</f>
        <v>0.3958292038518396</v>
      </c>
      <c r="N9" s="445">
        <v>5322.115</v>
      </c>
      <c r="O9" s="446">
        <v>327.02700000000004</v>
      </c>
      <c r="P9" s="446">
        <f>O9+N9</f>
        <v>5649.142</v>
      </c>
      <c r="Q9" s="449">
        <f>(L9/P9-1)*100</f>
        <v>-8.761826132180762</v>
      </c>
    </row>
    <row r="10" spans="1:17" s="91" customFormat="1" ht="17.25" customHeight="1">
      <c r="A10" s="450" t="s">
        <v>175</v>
      </c>
      <c r="B10" s="451">
        <v>2186.6890000000003</v>
      </c>
      <c r="C10" s="452">
        <v>0</v>
      </c>
      <c r="D10" s="452">
        <f>C10+B10</f>
        <v>2186.6890000000003</v>
      </c>
      <c r="E10" s="453">
        <f>(D10/$D$8)</f>
        <v>0.1679328959289258</v>
      </c>
      <c r="F10" s="451">
        <v>972.709</v>
      </c>
      <c r="G10" s="452"/>
      <c r="H10" s="452">
        <f>G10+F10</f>
        <v>972.709</v>
      </c>
      <c r="I10" s="454">
        <f>(D10/H10-1)*100</f>
        <v>124.80402669246406</v>
      </c>
      <c r="J10" s="451">
        <v>2186.6890000000003</v>
      </c>
      <c r="K10" s="452"/>
      <c r="L10" s="452">
        <f>K10+J10</f>
        <v>2186.6890000000003</v>
      </c>
      <c r="M10" s="453">
        <f>(L10/$L$8)</f>
        <v>0.1679328959289258</v>
      </c>
      <c r="N10" s="451">
        <v>972.709</v>
      </c>
      <c r="O10" s="452"/>
      <c r="P10" s="452">
        <f>O10+N10</f>
        <v>972.709</v>
      </c>
      <c r="Q10" s="455">
        <f>(L10/P10-1)*100</f>
        <v>124.80402669246406</v>
      </c>
    </row>
    <row r="11" spans="1:17" s="91" customFormat="1" ht="17.25" customHeight="1">
      <c r="A11" s="450" t="s">
        <v>160</v>
      </c>
      <c r="B11" s="451">
        <v>1770.4699999999996</v>
      </c>
      <c r="C11" s="452">
        <v>47.926</v>
      </c>
      <c r="D11" s="452">
        <f>C11+B11</f>
        <v>1818.3959999999995</v>
      </c>
      <c r="E11" s="453">
        <f>(D11/$D$8)</f>
        <v>0.13964880521444745</v>
      </c>
      <c r="F11" s="451">
        <v>1438.8880000000004</v>
      </c>
      <c r="G11" s="452">
        <v>23.748</v>
      </c>
      <c r="H11" s="452">
        <f>G11+F11</f>
        <v>1462.6360000000004</v>
      </c>
      <c r="I11" s="454">
        <f>(D11/H11-1)*100</f>
        <v>24.32320823499483</v>
      </c>
      <c r="J11" s="451">
        <v>1770.4699999999996</v>
      </c>
      <c r="K11" s="452">
        <v>47.926</v>
      </c>
      <c r="L11" s="452">
        <f>K11+J11</f>
        <v>1818.3959999999995</v>
      </c>
      <c r="M11" s="453">
        <f>(L11/$L$8)</f>
        <v>0.13964880521444745</v>
      </c>
      <c r="N11" s="451">
        <v>1438.8880000000004</v>
      </c>
      <c r="O11" s="452">
        <v>23.748</v>
      </c>
      <c r="P11" s="452">
        <f>O11+N11</f>
        <v>1462.6360000000004</v>
      </c>
      <c r="Q11" s="455">
        <f>(L11/P11-1)*100</f>
        <v>24.32320823499483</v>
      </c>
    </row>
    <row r="12" spans="1:17" s="91" customFormat="1" ht="17.25" customHeight="1">
      <c r="A12" s="450" t="s">
        <v>176</v>
      </c>
      <c r="B12" s="451">
        <v>1196.8339999999998</v>
      </c>
      <c r="C12" s="452">
        <v>0</v>
      </c>
      <c r="D12" s="452">
        <f aca="true" t="shared" si="0" ref="D12:D19">C12+B12</f>
        <v>1196.8339999999998</v>
      </c>
      <c r="E12" s="453">
        <f aca="true" t="shared" si="1" ref="E12:E19">(D12/$D$8)</f>
        <v>0.09191421348266715</v>
      </c>
      <c r="F12" s="451">
        <v>2230.426</v>
      </c>
      <c r="G12" s="452"/>
      <c r="H12" s="452">
        <f aca="true" t="shared" si="2" ref="H12:H19">G12+F12</f>
        <v>2230.426</v>
      </c>
      <c r="I12" s="454">
        <f aca="true" t="shared" si="3" ref="I12:I20">(D12/H12-1)*100</f>
        <v>-46.34056453789546</v>
      </c>
      <c r="J12" s="451">
        <v>1196.8339999999998</v>
      </c>
      <c r="K12" s="452"/>
      <c r="L12" s="452">
        <f aca="true" t="shared" si="4" ref="L12:L19">K12+J12</f>
        <v>1196.8339999999998</v>
      </c>
      <c r="M12" s="453">
        <f aca="true" t="shared" si="5" ref="M12:M19">(L12/$L$8)</f>
        <v>0.09191421348266715</v>
      </c>
      <c r="N12" s="451">
        <v>2230.426</v>
      </c>
      <c r="O12" s="452"/>
      <c r="P12" s="452">
        <f aca="true" t="shared" si="6" ref="P12:P19">O12+N12</f>
        <v>2230.426</v>
      </c>
      <c r="Q12" s="455">
        <f aca="true" t="shared" si="7" ref="Q12:Q19">(L12/P12-1)*100</f>
        <v>-46.34056453789546</v>
      </c>
    </row>
    <row r="13" spans="1:17" s="91" customFormat="1" ht="17.25" customHeight="1">
      <c r="A13" s="450" t="s">
        <v>177</v>
      </c>
      <c r="B13" s="451">
        <v>622.0670000000001</v>
      </c>
      <c r="C13" s="452">
        <v>322.18300000000005</v>
      </c>
      <c r="D13" s="452">
        <f t="shared" si="0"/>
        <v>944.2500000000002</v>
      </c>
      <c r="E13" s="453">
        <f t="shared" si="1"/>
        <v>0.07251631895568515</v>
      </c>
      <c r="F13" s="451"/>
      <c r="G13" s="452">
        <v>750.648</v>
      </c>
      <c r="H13" s="452">
        <f t="shared" si="2"/>
        <v>750.648</v>
      </c>
      <c r="I13" s="454">
        <f t="shared" si="3"/>
        <v>25.791316302714474</v>
      </c>
      <c r="J13" s="451">
        <v>622.0670000000001</v>
      </c>
      <c r="K13" s="452">
        <v>322.18300000000005</v>
      </c>
      <c r="L13" s="452">
        <f t="shared" si="4"/>
        <v>944.2500000000002</v>
      </c>
      <c r="M13" s="453">
        <f t="shared" si="5"/>
        <v>0.07251631895568515</v>
      </c>
      <c r="N13" s="451"/>
      <c r="O13" s="452">
        <v>750.648</v>
      </c>
      <c r="P13" s="452">
        <f t="shared" si="6"/>
        <v>750.648</v>
      </c>
      <c r="Q13" s="455">
        <f t="shared" si="7"/>
        <v>25.791316302714474</v>
      </c>
    </row>
    <row r="14" spans="1:17" s="91" customFormat="1" ht="17.25" customHeight="1">
      <c r="A14" s="450" t="s">
        <v>170</v>
      </c>
      <c r="B14" s="451">
        <v>313.50999999999993</v>
      </c>
      <c r="C14" s="452">
        <v>0</v>
      </c>
      <c r="D14" s="452">
        <f t="shared" si="0"/>
        <v>313.50999999999993</v>
      </c>
      <c r="E14" s="453">
        <f t="shared" si="1"/>
        <v>0.024076877051413124</v>
      </c>
      <c r="F14" s="451">
        <v>200.87999999999997</v>
      </c>
      <c r="G14" s="452"/>
      <c r="H14" s="452">
        <f t="shared" si="2"/>
        <v>200.87999999999997</v>
      </c>
      <c r="I14" s="454">
        <f t="shared" si="3"/>
        <v>56.068299482277965</v>
      </c>
      <c r="J14" s="451">
        <v>313.50999999999993</v>
      </c>
      <c r="K14" s="452"/>
      <c r="L14" s="452">
        <f t="shared" si="4"/>
        <v>313.50999999999993</v>
      </c>
      <c r="M14" s="453">
        <f t="shared" si="5"/>
        <v>0.024076877051413124</v>
      </c>
      <c r="N14" s="451">
        <v>200.87999999999997</v>
      </c>
      <c r="O14" s="452"/>
      <c r="P14" s="452">
        <f t="shared" si="6"/>
        <v>200.87999999999997</v>
      </c>
      <c r="Q14" s="455">
        <f t="shared" si="7"/>
        <v>56.068299482277965</v>
      </c>
    </row>
    <row r="15" spans="1:17" s="91" customFormat="1" ht="17.25" customHeight="1">
      <c r="A15" s="450" t="s">
        <v>178</v>
      </c>
      <c r="B15" s="451">
        <v>306.856</v>
      </c>
      <c r="C15" s="452">
        <v>0</v>
      </c>
      <c r="D15" s="452">
        <f t="shared" si="0"/>
        <v>306.856</v>
      </c>
      <c r="E15" s="453">
        <f t="shared" si="1"/>
        <v>0.023565864516246458</v>
      </c>
      <c r="F15" s="451">
        <v>231.005</v>
      </c>
      <c r="G15" s="452"/>
      <c r="H15" s="452">
        <f t="shared" si="2"/>
        <v>231.005</v>
      </c>
      <c r="I15" s="454">
        <f t="shared" si="3"/>
        <v>32.83522001688275</v>
      </c>
      <c r="J15" s="451">
        <v>306.856</v>
      </c>
      <c r="K15" s="452"/>
      <c r="L15" s="452">
        <f t="shared" si="4"/>
        <v>306.856</v>
      </c>
      <c r="M15" s="453">
        <f t="shared" si="5"/>
        <v>0.023565864516246458</v>
      </c>
      <c r="N15" s="451">
        <v>231.005</v>
      </c>
      <c r="O15" s="452"/>
      <c r="P15" s="452">
        <f t="shared" si="6"/>
        <v>231.005</v>
      </c>
      <c r="Q15" s="455">
        <f t="shared" si="7"/>
        <v>32.83522001688275</v>
      </c>
    </row>
    <row r="16" spans="1:17" s="91" customFormat="1" ht="17.25" customHeight="1">
      <c r="A16" s="450" t="s">
        <v>179</v>
      </c>
      <c r="B16" s="451">
        <v>263.958</v>
      </c>
      <c r="C16" s="452">
        <v>0</v>
      </c>
      <c r="D16" s="452">
        <f t="shared" si="0"/>
        <v>263.958</v>
      </c>
      <c r="E16" s="453">
        <f t="shared" si="1"/>
        <v>0.02027139265968201</v>
      </c>
      <c r="F16" s="451">
        <v>168.7</v>
      </c>
      <c r="G16" s="452"/>
      <c r="H16" s="452">
        <f t="shared" si="2"/>
        <v>168.7</v>
      </c>
      <c r="I16" s="454">
        <f t="shared" si="3"/>
        <v>56.4659158269117</v>
      </c>
      <c r="J16" s="451">
        <v>263.958</v>
      </c>
      <c r="K16" s="452"/>
      <c r="L16" s="452">
        <f t="shared" si="4"/>
        <v>263.958</v>
      </c>
      <c r="M16" s="453">
        <f t="shared" si="5"/>
        <v>0.02027139265968201</v>
      </c>
      <c r="N16" s="451">
        <v>168.7</v>
      </c>
      <c r="O16" s="452"/>
      <c r="P16" s="452">
        <f t="shared" si="6"/>
        <v>168.7</v>
      </c>
      <c r="Q16" s="455">
        <f t="shared" si="7"/>
        <v>56.4659158269117</v>
      </c>
    </row>
    <row r="17" spans="1:17" s="91" customFormat="1" ht="17.25" customHeight="1">
      <c r="A17" s="450" t="s">
        <v>166</v>
      </c>
      <c r="B17" s="451">
        <v>0</v>
      </c>
      <c r="C17" s="452">
        <v>128.274</v>
      </c>
      <c r="D17" s="452">
        <f t="shared" si="0"/>
        <v>128.274</v>
      </c>
      <c r="E17" s="453">
        <f t="shared" si="1"/>
        <v>0.009851160495336568</v>
      </c>
      <c r="F17" s="451"/>
      <c r="G17" s="452">
        <v>96.73399999999997</v>
      </c>
      <c r="H17" s="452">
        <f t="shared" si="2"/>
        <v>96.73399999999997</v>
      </c>
      <c r="I17" s="454">
        <f t="shared" si="3"/>
        <v>32.60487522484343</v>
      </c>
      <c r="J17" s="451"/>
      <c r="K17" s="452">
        <v>128.274</v>
      </c>
      <c r="L17" s="452">
        <f t="shared" si="4"/>
        <v>128.274</v>
      </c>
      <c r="M17" s="453">
        <f t="shared" si="5"/>
        <v>0.009851160495336568</v>
      </c>
      <c r="N17" s="451"/>
      <c r="O17" s="452">
        <v>96.73399999999997</v>
      </c>
      <c r="P17" s="452">
        <f t="shared" si="6"/>
        <v>96.73399999999997</v>
      </c>
      <c r="Q17" s="455">
        <f t="shared" si="7"/>
        <v>32.60487522484343</v>
      </c>
    </row>
    <row r="18" spans="1:17" s="91" customFormat="1" ht="17.25" customHeight="1">
      <c r="A18" s="450" t="s">
        <v>164</v>
      </c>
      <c r="B18" s="451">
        <v>124.77499999999999</v>
      </c>
      <c r="C18" s="452">
        <v>0</v>
      </c>
      <c r="D18" s="452">
        <f t="shared" si="0"/>
        <v>124.77499999999999</v>
      </c>
      <c r="E18" s="453">
        <f t="shared" si="1"/>
        <v>0.009582445006826172</v>
      </c>
      <c r="F18" s="451">
        <v>160.34399999999997</v>
      </c>
      <c r="G18" s="452"/>
      <c r="H18" s="452">
        <f t="shared" si="2"/>
        <v>160.34399999999997</v>
      </c>
      <c r="I18" s="454">
        <f t="shared" si="3"/>
        <v>-22.18293169685176</v>
      </c>
      <c r="J18" s="451">
        <v>124.77499999999999</v>
      </c>
      <c r="K18" s="452"/>
      <c r="L18" s="452">
        <f t="shared" si="4"/>
        <v>124.77499999999999</v>
      </c>
      <c r="M18" s="453">
        <f t="shared" si="5"/>
        <v>0.009582445006826172</v>
      </c>
      <c r="N18" s="451">
        <v>160.34399999999997</v>
      </c>
      <c r="O18" s="452"/>
      <c r="P18" s="452">
        <f t="shared" si="6"/>
        <v>160.34399999999997</v>
      </c>
      <c r="Q18" s="455">
        <f t="shared" si="7"/>
        <v>-22.18293169685176</v>
      </c>
    </row>
    <row r="19" spans="1:17" s="91" customFormat="1" ht="17.25" customHeight="1">
      <c r="A19" s="450" t="s">
        <v>169</v>
      </c>
      <c r="B19" s="451">
        <v>0</v>
      </c>
      <c r="C19" s="452">
        <v>105.66000000000001</v>
      </c>
      <c r="D19" s="452">
        <f t="shared" si="0"/>
        <v>105.66000000000001</v>
      </c>
      <c r="E19" s="453">
        <f t="shared" si="1"/>
        <v>0.00811445513461233</v>
      </c>
      <c r="F19" s="451"/>
      <c r="G19" s="452">
        <v>48.384</v>
      </c>
      <c r="H19" s="452">
        <f t="shared" si="2"/>
        <v>48.384</v>
      </c>
      <c r="I19" s="454">
        <f t="shared" si="3"/>
        <v>118.37797619047623</v>
      </c>
      <c r="J19" s="451"/>
      <c r="K19" s="452">
        <v>105.66000000000001</v>
      </c>
      <c r="L19" s="452">
        <f t="shared" si="4"/>
        <v>105.66000000000001</v>
      </c>
      <c r="M19" s="453">
        <f t="shared" si="5"/>
        <v>0.00811445513461233</v>
      </c>
      <c r="N19" s="451"/>
      <c r="O19" s="452">
        <v>48.384</v>
      </c>
      <c r="P19" s="452">
        <f t="shared" si="6"/>
        <v>48.384</v>
      </c>
      <c r="Q19" s="455">
        <f t="shared" si="7"/>
        <v>118.37797619047623</v>
      </c>
    </row>
    <row r="20" spans="1:17" s="91" customFormat="1" ht="17.25" customHeight="1">
      <c r="A20" s="450" t="s">
        <v>165</v>
      </c>
      <c r="B20" s="451">
        <v>72.308</v>
      </c>
      <c r="C20" s="452">
        <v>0.01</v>
      </c>
      <c r="D20" s="452">
        <f>C20+B20</f>
        <v>72.31800000000001</v>
      </c>
      <c r="E20" s="453">
        <f>(D20/$D$8)</f>
        <v>0.005553863017460671</v>
      </c>
      <c r="F20" s="451">
        <v>37.29399999999999</v>
      </c>
      <c r="G20" s="452"/>
      <c r="H20" s="452">
        <f>G20+F20</f>
        <v>37.29399999999999</v>
      </c>
      <c r="I20" s="454">
        <f t="shared" si="3"/>
        <v>93.91323001018938</v>
      </c>
      <c r="J20" s="451">
        <v>72.308</v>
      </c>
      <c r="K20" s="452">
        <v>0.01</v>
      </c>
      <c r="L20" s="452">
        <f>K20+J20</f>
        <v>72.31800000000001</v>
      </c>
      <c r="M20" s="453">
        <f>(L20/$L$8)</f>
        <v>0.005553863017460671</v>
      </c>
      <c r="N20" s="451">
        <v>37.29399999999999</v>
      </c>
      <c r="O20" s="452"/>
      <c r="P20" s="452">
        <f>O20+N20</f>
        <v>37.29399999999999</v>
      </c>
      <c r="Q20" s="455">
        <f>(L20/P20-1)*100</f>
        <v>93.91323001018938</v>
      </c>
    </row>
    <row r="21" spans="1:17" s="91" customFormat="1" ht="17.25" customHeight="1">
      <c r="A21" s="450" t="s">
        <v>162</v>
      </c>
      <c r="B21" s="451">
        <v>60.02000000000002</v>
      </c>
      <c r="C21" s="452">
        <v>0</v>
      </c>
      <c r="D21" s="452">
        <f>C21+B21</f>
        <v>60.02000000000002</v>
      </c>
      <c r="E21" s="453">
        <f>(D21/$D$8)</f>
        <v>0.0046094037211757725</v>
      </c>
      <c r="F21" s="451">
        <v>58.49800000000001</v>
      </c>
      <c r="G21" s="452"/>
      <c r="H21" s="452">
        <f>G21+F21</f>
        <v>58.49800000000001</v>
      </c>
      <c r="I21" s="454"/>
      <c r="J21" s="451">
        <v>60.02000000000002</v>
      </c>
      <c r="K21" s="452"/>
      <c r="L21" s="452">
        <f>K21+J21</f>
        <v>60.02000000000002</v>
      </c>
      <c r="M21" s="453">
        <f>(L21/$L$8)</f>
        <v>0.0046094037211757725</v>
      </c>
      <c r="N21" s="451">
        <v>58.49800000000001</v>
      </c>
      <c r="O21" s="452"/>
      <c r="P21" s="452">
        <f>O21+N21</f>
        <v>58.49800000000001</v>
      </c>
      <c r="Q21" s="455"/>
    </row>
    <row r="22" spans="1:17" s="91" customFormat="1" ht="17.25" customHeight="1" thickBot="1">
      <c r="A22" s="456" t="s">
        <v>174</v>
      </c>
      <c r="B22" s="457">
        <v>20.112</v>
      </c>
      <c r="C22" s="458">
        <v>325.3809999999999</v>
      </c>
      <c r="D22" s="458">
        <f>C22+B22</f>
        <v>345.49299999999994</v>
      </c>
      <c r="E22" s="459">
        <f>(D22/$D$8)</f>
        <v>0.02653310096368178</v>
      </c>
      <c r="F22" s="457">
        <v>600.335</v>
      </c>
      <c r="G22" s="458">
        <v>610.5290000000001</v>
      </c>
      <c r="H22" s="458">
        <f>G22+F22</f>
        <v>1210.864</v>
      </c>
      <c r="I22" s="460">
        <f>(D22/H22-1)*100</f>
        <v>-71.4672333143937</v>
      </c>
      <c r="J22" s="457">
        <v>20.112</v>
      </c>
      <c r="K22" s="458">
        <v>325.3809999999999</v>
      </c>
      <c r="L22" s="458">
        <f>K22+J22</f>
        <v>345.49299999999994</v>
      </c>
      <c r="M22" s="459">
        <f>(L22/$L$8)</f>
        <v>0.02653310096368178</v>
      </c>
      <c r="N22" s="457">
        <v>600.335</v>
      </c>
      <c r="O22" s="458">
        <v>610.5290000000001</v>
      </c>
      <c r="P22" s="458">
        <f>O22+N22</f>
        <v>1210.864</v>
      </c>
      <c r="Q22" s="461">
        <f>(L22/P22-1)*100</f>
        <v>-71.4672333143937</v>
      </c>
    </row>
    <row r="23" s="90" customFormat="1" ht="6.75" customHeight="1" thickTop="1">
      <c r="A23" s="105"/>
    </row>
    <row r="24" ht="14.25">
      <c r="A24" s="105" t="s">
        <v>38</v>
      </c>
    </row>
    <row r="25" ht="14.25">
      <c r="A25" s="88" t="s">
        <v>27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">
    <cfRule type="cellIs" priority="8" dxfId="91" operator="lessThan" stopIfTrue="1">
      <formula>0</formula>
    </cfRule>
  </conditionalFormatting>
  <conditionalFormatting sqref="Q8:Q22 I8:I22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27" sqref="A27:IV27"/>
    </sheetView>
  </sheetViews>
  <sheetFormatPr defaultColWidth="8.00390625" defaultRowHeight="15"/>
  <cols>
    <col min="1" max="1" width="31.42187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23" t="s">
        <v>43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5" t="s">
        <v>42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7"/>
    </row>
    <row r="5" spans="1:25" s="131" customFormat="1" ht="19.5" customHeight="1" thickBot="1" thickTop="1">
      <c r="A5" s="626" t="s">
        <v>41</v>
      </c>
      <c r="B5" s="612" t="s">
        <v>34</v>
      </c>
      <c r="C5" s="613"/>
      <c r="D5" s="613"/>
      <c r="E5" s="613"/>
      <c r="F5" s="613"/>
      <c r="G5" s="613"/>
      <c r="H5" s="613"/>
      <c r="I5" s="613"/>
      <c r="J5" s="614"/>
      <c r="K5" s="614"/>
      <c r="L5" s="614"/>
      <c r="M5" s="615"/>
      <c r="N5" s="616" t="s">
        <v>33</v>
      </c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5"/>
    </row>
    <row r="6" spans="1:25" s="130" customFormat="1" ht="26.25" customHeight="1" thickBot="1">
      <c r="A6" s="627"/>
      <c r="B6" s="619" t="s">
        <v>154</v>
      </c>
      <c r="C6" s="608"/>
      <c r="D6" s="608"/>
      <c r="E6" s="608"/>
      <c r="F6" s="620"/>
      <c r="G6" s="609" t="s">
        <v>32</v>
      </c>
      <c r="H6" s="619" t="s">
        <v>155</v>
      </c>
      <c r="I6" s="608"/>
      <c r="J6" s="608"/>
      <c r="K6" s="608"/>
      <c r="L6" s="620"/>
      <c r="M6" s="609" t="s">
        <v>31</v>
      </c>
      <c r="N6" s="607" t="s">
        <v>156</v>
      </c>
      <c r="O6" s="608"/>
      <c r="P6" s="608"/>
      <c r="Q6" s="608"/>
      <c r="R6" s="608"/>
      <c r="S6" s="609" t="s">
        <v>32</v>
      </c>
      <c r="T6" s="607" t="s">
        <v>157</v>
      </c>
      <c r="U6" s="608"/>
      <c r="V6" s="608"/>
      <c r="W6" s="608"/>
      <c r="X6" s="608"/>
      <c r="Y6" s="609" t="s">
        <v>31</v>
      </c>
    </row>
    <row r="7" spans="1:25" s="125" customFormat="1" ht="26.25" customHeight="1">
      <c r="A7" s="628"/>
      <c r="B7" s="632" t="s">
        <v>20</v>
      </c>
      <c r="C7" s="633"/>
      <c r="D7" s="630" t="s">
        <v>19</v>
      </c>
      <c r="E7" s="631"/>
      <c r="F7" s="617" t="s">
        <v>15</v>
      </c>
      <c r="G7" s="610"/>
      <c r="H7" s="632" t="s">
        <v>20</v>
      </c>
      <c r="I7" s="633"/>
      <c r="J7" s="630" t="s">
        <v>19</v>
      </c>
      <c r="K7" s="631"/>
      <c r="L7" s="617" t="s">
        <v>15</v>
      </c>
      <c r="M7" s="610"/>
      <c r="N7" s="633" t="s">
        <v>20</v>
      </c>
      <c r="O7" s="633"/>
      <c r="P7" s="638" t="s">
        <v>19</v>
      </c>
      <c r="Q7" s="633"/>
      <c r="R7" s="617" t="s">
        <v>15</v>
      </c>
      <c r="S7" s="610"/>
      <c r="T7" s="639" t="s">
        <v>20</v>
      </c>
      <c r="U7" s="631"/>
      <c r="V7" s="630" t="s">
        <v>19</v>
      </c>
      <c r="W7" s="634"/>
      <c r="X7" s="617" t="s">
        <v>15</v>
      </c>
      <c r="Y7" s="610"/>
    </row>
    <row r="8" spans="1:25" s="125" customFormat="1" ht="31.5" thickBot="1">
      <c r="A8" s="629"/>
      <c r="B8" s="128" t="s">
        <v>17</v>
      </c>
      <c r="C8" s="126" t="s">
        <v>16</v>
      </c>
      <c r="D8" s="127" t="s">
        <v>17</v>
      </c>
      <c r="E8" s="126" t="s">
        <v>16</v>
      </c>
      <c r="F8" s="618"/>
      <c r="G8" s="611"/>
      <c r="H8" s="128" t="s">
        <v>17</v>
      </c>
      <c r="I8" s="126" t="s">
        <v>16</v>
      </c>
      <c r="J8" s="127" t="s">
        <v>17</v>
      </c>
      <c r="K8" s="126" t="s">
        <v>16</v>
      </c>
      <c r="L8" s="618"/>
      <c r="M8" s="611"/>
      <c r="N8" s="129" t="s">
        <v>17</v>
      </c>
      <c r="O8" s="126" t="s">
        <v>16</v>
      </c>
      <c r="P8" s="127" t="s">
        <v>17</v>
      </c>
      <c r="Q8" s="126" t="s">
        <v>16</v>
      </c>
      <c r="R8" s="618"/>
      <c r="S8" s="611"/>
      <c r="T8" s="128" t="s">
        <v>17</v>
      </c>
      <c r="U8" s="126" t="s">
        <v>16</v>
      </c>
      <c r="V8" s="127" t="s">
        <v>17</v>
      </c>
      <c r="W8" s="126" t="s">
        <v>16</v>
      </c>
      <c r="X8" s="618"/>
      <c r="Y8" s="611"/>
    </row>
    <row r="9" spans="1:25" s="114" customFormat="1" ht="18" customHeight="1" thickBot="1" thickTop="1">
      <c r="A9" s="124" t="s">
        <v>22</v>
      </c>
      <c r="B9" s="123">
        <f>SUM(B10:B46)</f>
        <v>563580</v>
      </c>
      <c r="C9" s="117">
        <f>SUM(C10:C46)</f>
        <v>548420</v>
      </c>
      <c r="D9" s="118">
        <f>SUM(D10:D46)</f>
        <v>2837</v>
      </c>
      <c r="E9" s="117">
        <f>SUM(E10:E46)</f>
        <v>3208</v>
      </c>
      <c r="F9" s="116">
        <f aca="true" t="shared" si="0" ref="F9:F18">SUM(B9:E9)</f>
        <v>1118045</v>
      </c>
      <c r="G9" s="120">
        <f aca="true" t="shared" si="1" ref="G9:G46">F9/$F$9</f>
        <v>1</v>
      </c>
      <c r="H9" s="119">
        <f>SUM(H10:H46)</f>
        <v>540371</v>
      </c>
      <c r="I9" s="117">
        <f>SUM(I10:I46)</f>
        <v>513548</v>
      </c>
      <c r="J9" s="118">
        <f>SUM(J10:J46)</f>
        <v>7538</v>
      </c>
      <c r="K9" s="117">
        <f>SUM(K10:K46)</f>
        <v>5677</v>
      </c>
      <c r="L9" s="116">
        <f aca="true" t="shared" si="2" ref="L9:L18">SUM(H9:K9)</f>
        <v>1067134</v>
      </c>
      <c r="M9" s="122">
        <f aca="true" t="shared" si="3" ref="M9:M18">IF(ISERROR(F9/L9-1),"         /0",(F9/L9-1))</f>
        <v>0.04770816036224135</v>
      </c>
      <c r="N9" s="121">
        <f>SUM(N10:N46)</f>
        <v>563580</v>
      </c>
      <c r="O9" s="117">
        <f>SUM(O10:O46)</f>
        <v>548420</v>
      </c>
      <c r="P9" s="118">
        <f>SUM(P10:P46)</f>
        <v>2837</v>
      </c>
      <c r="Q9" s="117">
        <f>SUM(Q10:Q46)</f>
        <v>3208</v>
      </c>
      <c r="R9" s="116">
        <f aca="true" t="shared" si="4" ref="R9:R18">SUM(N9:Q9)</f>
        <v>1118045</v>
      </c>
      <c r="S9" s="120">
        <f aca="true" t="shared" si="5" ref="S9:S46">R9/$R$9</f>
        <v>1</v>
      </c>
      <c r="T9" s="119">
        <f>SUM(T10:T46)</f>
        <v>540371</v>
      </c>
      <c r="U9" s="117">
        <f>SUM(U10:U46)</f>
        <v>513548</v>
      </c>
      <c r="V9" s="118">
        <f>SUM(V10:V46)</f>
        <v>7538</v>
      </c>
      <c r="W9" s="117">
        <f>SUM(W10:W46)</f>
        <v>5677</v>
      </c>
      <c r="X9" s="116">
        <f aca="true" t="shared" si="6" ref="X9:X18">SUM(T9:W9)</f>
        <v>1067134</v>
      </c>
      <c r="Y9" s="115">
        <f>IF(ISERROR(R9/X9-1),"         /0",(R9/X9-1))</f>
        <v>0.04770816036224135</v>
      </c>
    </row>
    <row r="10" spans="1:25" ht="19.5" customHeight="1" thickTop="1">
      <c r="A10" s="422" t="s">
        <v>159</v>
      </c>
      <c r="B10" s="424">
        <v>176154</v>
      </c>
      <c r="C10" s="425">
        <v>172233</v>
      </c>
      <c r="D10" s="426">
        <v>1547</v>
      </c>
      <c r="E10" s="425">
        <v>1765</v>
      </c>
      <c r="F10" s="427">
        <f t="shared" si="0"/>
        <v>351699</v>
      </c>
      <c r="G10" s="428">
        <f t="shared" si="1"/>
        <v>0.31456605056147113</v>
      </c>
      <c r="H10" s="429">
        <v>160397</v>
      </c>
      <c r="I10" s="425">
        <v>155098</v>
      </c>
      <c r="J10" s="426">
        <v>3188</v>
      </c>
      <c r="K10" s="425">
        <v>3792</v>
      </c>
      <c r="L10" s="427">
        <f t="shared" si="2"/>
        <v>322475</v>
      </c>
      <c r="M10" s="430">
        <f t="shared" si="3"/>
        <v>0.09062407938599892</v>
      </c>
      <c r="N10" s="424">
        <v>176154</v>
      </c>
      <c r="O10" s="425">
        <v>172233</v>
      </c>
      <c r="P10" s="426">
        <v>1547</v>
      </c>
      <c r="Q10" s="425">
        <v>1765</v>
      </c>
      <c r="R10" s="427">
        <f t="shared" si="4"/>
        <v>351699</v>
      </c>
      <c r="S10" s="428">
        <f t="shared" si="5"/>
        <v>0.31456605056147113</v>
      </c>
      <c r="T10" s="429">
        <v>160397</v>
      </c>
      <c r="U10" s="425">
        <v>155098</v>
      </c>
      <c r="V10" s="426">
        <v>3188</v>
      </c>
      <c r="W10" s="425">
        <v>3792</v>
      </c>
      <c r="X10" s="427">
        <f t="shared" si="6"/>
        <v>322475</v>
      </c>
      <c r="Y10" s="431">
        <f aca="true" t="shared" si="7" ref="Y10:Y18">IF(ISERROR(R10/X10-1),"         /0",IF(R10/X10&gt;5,"  *  ",(R10/X10-1)))</f>
        <v>0.09062407938599892</v>
      </c>
    </row>
    <row r="11" spans="1:25" ht="19.5" customHeight="1">
      <c r="A11" s="432" t="s">
        <v>164</v>
      </c>
      <c r="B11" s="384">
        <v>87080</v>
      </c>
      <c r="C11" s="385">
        <v>81243</v>
      </c>
      <c r="D11" s="386">
        <v>0</v>
      </c>
      <c r="E11" s="385">
        <v>0</v>
      </c>
      <c r="F11" s="387">
        <f t="shared" si="0"/>
        <v>168323</v>
      </c>
      <c r="G11" s="388">
        <f t="shared" si="1"/>
        <v>0.15055118532796086</v>
      </c>
      <c r="H11" s="389">
        <v>80874</v>
      </c>
      <c r="I11" s="385">
        <v>74560</v>
      </c>
      <c r="J11" s="386"/>
      <c r="K11" s="385"/>
      <c r="L11" s="387">
        <f t="shared" si="2"/>
        <v>155434</v>
      </c>
      <c r="M11" s="390">
        <f t="shared" si="3"/>
        <v>0.08292265527490761</v>
      </c>
      <c r="N11" s="384">
        <v>87080</v>
      </c>
      <c r="O11" s="385">
        <v>81243</v>
      </c>
      <c r="P11" s="386"/>
      <c r="Q11" s="385"/>
      <c r="R11" s="387">
        <f t="shared" si="4"/>
        <v>168323</v>
      </c>
      <c r="S11" s="388">
        <f t="shared" si="5"/>
        <v>0.15055118532796086</v>
      </c>
      <c r="T11" s="389">
        <v>80874</v>
      </c>
      <c r="U11" s="385">
        <v>74560</v>
      </c>
      <c r="V11" s="386"/>
      <c r="W11" s="385"/>
      <c r="X11" s="387">
        <f t="shared" si="6"/>
        <v>155434</v>
      </c>
      <c r="Y11" s="391">
        <f t="shared" si="7"/>
        <v>0.08292265527490761</v>
      </c>
    </row>
    <row r="12" spans="1:25" ht="19.5" customHeight="1">
      <c r="A12" s="432" t="s">
        <v>180</v>
      </c>
      <c r="B12" s="384">
        <v>30340</v>
      </c>
      <c r="C12" s="385">
        <v>31732</v>
      </c>
      <c r="D12" s="386">
        <v>0</v>
      </c>
      <c r="E12" s="385">
        <v>0</v>
      </c>
      <c r="F12" s="387">
        <f t="shared" si="0"/>
        <v>62072</v>
      </c>
      <c r="G12" s="388">
        <f>F12/$F$9</f>
        <v>0.05551833781287873</v>
      </c>
      <c r="H12" s="389">
        <v>25714</v>
      </c>
      <c r="I12" s="385">
        <v>24828</v>
      </c>
      <c r="J12" s="386"/>
      <c r="K12" s="385"/>
      <c r="L12" s="387">
        <f t="shared" si="2"/>
        <v>50542</v>
      </c>
      <c r="M12" s="390">
        <f t="shared" si="3"/>
        <v>0.2281271022120217</v>
      </c>
      <c r="N12" s="384">
        <v>30340</v>
      </c>
      <c r="O12" s="385">
        <v>31732</v>
      </c>
      <c r="P12" s="386"/>
      <c r="Q12" s="385"/>
      <c r="R12" s="387">
        <f t="shared" si="4"/>
        <v>62072</v>
      </c>
      <c r="S12" s="388">
        <f>R12/$R$9</f>
        <v>0.05551833781287873</v>
      </c>
      <c r="T12" s="389">
        <v>25714</v>
      </c>
      <c r="U12" s="385">
        <v>24828</v>
      </c>
      <c r="V12" s="386"/>
      <c r="W12" s="385"/>
      <c r="X12" s="387">
        <f t="shared" si="6"/>
        <v>50542</v>
      </c>
      <c r="Y12" s="391">
        <f t="shared" si="7"/>
        <v>0.2281271022120217</v>
      </c>
    </row>
    <row r="13" spans="1:25" ht="19.5" customHeight="1">
      <c r="A13" s="432" t="s">
        <v>181</v>
      </c>
      <c r="B13" s="384">
        <v>23047</v>
      </c>
      <c r="C13" s="385">
        <v>20985</v>
      </c>
      <c r="D13" s="386">
        <v>0</v>
      </c>
      <c r="E13" s="385">
        <v>0</v>
      </c>
      <c r="F13" s="387">
        <f t="shared" si="0"/>
        <v>44032</v>
      </c>
      <c r="G13" s="388">
        <f aca="true" t="shared" si="8" ref="G13:G18">F13/$F$9</f>
        <v>0.039383030200036674</v>
      </c>
      <c r="H13" s="389">
        <v>29301</v>
      </c>
      <c r="I13" s="385">
        <v>26166</v>
      </c>
      <c r="J13" s="386"/>
      <c r="K13" s="385"/>
      <c r="L13" s="387">
        <f t="shared" si="2"/>
        <v>55467</v>
      </c>
      <c r="M13" s="390">
        <f t="shared" si="3"/>
        <v>-0.2061586168352354</v>
      </c>
      <c r="N13" s="384">
        <v>23047</v>
      </c>
      <c r="O13" s="385">
        <v>20985</v>
      </c>
      <c r="P13" s="386"/>
      <c r="Q13" s="385"/>
      <c r="R13" s="387">
        <f t="shared" si="4"/>
        <v>44032</v>
      </c>
      <c r="S13" s="388">
        <f aca="true" t="shared" si="9" ref="S13:S18">R13/$R$9</f>
        <v>0.039383030200036674</v>
      </c>
      <c r="T13" s="389">
        <v>29301</v>
      </c>
      <c r="U13" s="385">
        <v>26166</v>
      </c>
      <c r="V13" s="386"/>
      <c r="W13" s="385"/>
      <c r="X13" s="387">
        <f t="shared" si="6"/>
        <v>55467</v>
      </c>
      <c r="Y13" s="391">
        <f t="shared" si="7"/>
        <v>-0.2061586168352354</v>
      </c>
    </row>
    <row r="14" spans="1:25" ht="19.5" customHeight="1">
      <c r="A14" s="432" t="s">
        <v>182</v>
      </c>
      <c r="B14" s="384">
        <v>17359</v>
      </c>
      <c r="C14" s="385">
        <v>16426</v>
      </c>
      <c r="D14" s="386">
        <v>0</v>
      </c>
      <c r="E14" s="385">
        <v>0</v>
      </c>
      <c r="F14" s="387">
        <f t="shared" si="0"/>
        <v>33785</v>
      </c>
      <c r="G14" s="388">
        <f t="shared" si="8"/>
        <v>0.030217925038795397</v>
      </c>
      <c r="H14" s="389">
        <v>25651</v>
      </c>
      <c r="I14" s="385">
        <v>24782</v>
      </c>
      <c r="J14" s="386"/>
      <c r="K14" s="385"/>
      <c r="L14" s="387">
        <f t="shared" si="2"/>
        <v>50433</v>
      </c>
      <c r="M14" s="390">
        <f t="shared" si="3"/>
        <v>-0.3301013225467452</v>
      </c>
      <c r="N14" s="384">
        <v>17359</v>
      </c>
      <c r="O14" s="385">
        <v>16426</v>
      </c>
      <c r="P14" s="386"/>
      <c r="Q14" s="385"/>
      <c r="R14" s="387">
        <f t="shared" si="4"/>
        <v>33785</v>
      </c>
      <c r="S14" s="388">
        <f t="shared" si="9"/>
        <v>0.030217925038795397</v>
      </c>
      <c r="T14" s="389">
        <v>25651</v>
      </c>
      <c r="U14" s="385">
        <v>24782</v>
      </c>
      <c r="V14" s="386"/>
      <c r="W14" s="385"/>
      <c r="X14" s="387">
        <f t="shared" si="6"/>
        <v>50433</v>
      </c>
      <c r="Y14" s="391">
        <f t="shared" si="7"/>
        <v>-0.3301013225467452</v>
      </c>
    </row>
    <row r="15" spans="1:25" ht="19.5" customHeight="1">
      <c r="A15" s="432" t="s">
        <v>160</v>
      </c>
      <c r="B15" s="384">
        <v>16107</v>
      </c>
      <c r="C15" s="385">
        <v>15823</v>
      </c>
      <c r="D15" s="386">
        <v>0</v>
      </c>
      <c r="E15" s="385">
        <v>0</v>
      </c>
      <c r="F15" s="387">
        <f t="shared" si="0"/>
        <v>31930</v>
      </c>
      <c r="G15" s="388">
        <f t="shared" si="8"/>
        <v>0.028558778940024777</v>
      </c>
      <c r="H15" s="389">
        <v>19409</v>
      </c>
      <c r="I15" s="385">
        <v>18810</v>
      </c>
      <c r="J15" s="386"/>
      <c r="K15" s="385"/>
      <c r="L15" s="387">
        <f t="shared" si="2"/>
        <v>38219</v>
      </c>
      <c r="M15" s="390">
        <f t="shared" si="3"/>
        <v>-0.16455166278552558</v>
      </c>
      <c r="N15" s="384">
        <v>16107</v>
      </c>
      <c r="O15" s="385">
        <v>15823</v>
      </c>
      <c r="P15" s="386"/>
      <c r="Q15" s="385"/>
      <c r="R15" s="387">
        <f t="shared" si="4"/>
        <v>31930</v>
      </c>
      <c r="S15" s="388">
        <f t="shared" si="9"/>
        <v>0.028558778940024777</v>
      </c>
      <c r="T15" s="389">
        <v>19409</v>
      </c>
      <c r="U15" s="385">
        <v>18810</v>
      </c>
      <c r="V15" s="386"/>
      <c r="W15" s="385"/>
      <c r="X15" s="387">
        <f t="shared" si="6"/>
        <v>38219</v>
      </c>
      <c r="Y15" s="391">
        <f t="shared" si="7"/>
        <v>-0.16455166278552558</v>
      </c>
    </row>
    <row r="16" spans="1:25" ht="19.5" customHeight="1">
      <c r="A16" s="432" t="s">
        <v>183</v>
      </c>
      <c r="B16" s="384">
        <v>14686</v>
      </c>
      <c r="C16" s="385">
        <v>15581</v>
      </c>
      <c r="D16" s="386">
        <v>0</v>
      </c>
      <c r="E16" s="385">
        <v>0</v>
      </c>
      <c r="F16" s="387">
        <f t="shared" si="0"/>
        <v>30267</v>
      </c>
      <c r="G16" s="388">
        <f t="shared" si="8"/>
        <v>0.027071361170614778</v>
      </c>
      <c r="H16" s="389">
        <v>12719</v>
      </c>
      <c r="I16" s="385">
        <v>12848</v>
      </c>
      <c r="J16" s="386"/>
      <c r="K16" s="385"/>
      <c r="L16" s="387">
        <f t="shared" si="2"/>
        <v>25567</v>
      </c>
      <c r="M16" s="390">
        <f t="shared" si="3"/>
        <v>0.18383071928658046</v>
      </c>
      <c r="N16" s="384">
        <v>14686</v>
      </c>
      <c r="O16" s="385">
        <v>15581</v>
      </c>
      <c r="P16" s="386"/>
      <c r="Q16" s="385"/>
      <c r="R16" s="387">
        <f t="shared" si="4"/>
        <v>30267</v>
      </c>
      <c r="S16" s="388">
        <f t="shared" si="9"/>
        <v>0.027071361170614778</v>
      </c>
      <c r="T16" s="389">
        <v>12719</v>
      </c>
      <c r="U16" s="385">
        <v>12848</v>
      </c>
      <c r="V16" s="386"/>
      <c r="W16" s="385"/>
      <c r="X16" s="387">
        <f t="shared" si="6"/>
        <v>25567</v>
      </c>
      <c r="Y16" s="391">
        <f t="shared" si="7"/>
        <v>0.18383071928658046</v>
      </c>
    </row>
    <row r="17" spans="1:25" ht="19.5" customHeight="1">
      <c r="A17" s="432" t="s">
        <v>161</v>
      </c>
      <c r="B17" s="384">
        <v>15889</v>
      </c>
      <c r="C17" s="385">
        <v>13874</v>
      </c>
      <c r="D17" s="386">
        <v>0</v>
      </c>
      <c r="E17" s="385">
        <v>0</v>
      </c>
      <c r="F17" s="387">
        <f t="shared" si="0"/>
        <v>29763</v>
      </c>
      <c r="G17" s="388">
        <f t="shared" si="8"/>
        <v>0.026620574306043136</v>
      </c>
      <c r="H17" s="389">
        <v>16899</v>
      </c>
      <c r="I17" s="385">
        <v>14692</v>
      </c>
      <c r="J17" s="386"/>
      <c r="K17" s="385"/>
      <c r="L17" s="387">
        <f t="shared" si="2"/>
        <v>31591</v>
      </c>
      <c r="M17" s="390">
        <f t="shared" si="3"/>
        <v>-0.057864581684657024</v>
      </c>
      <c r="N17" s="384">
        <v>15889</v>
      </c>
      <c r="O17" s="385">
        <v>13874</v>
      </c>
      <c r="P17" s="386"/>
      <c r="Q17" s="385"/>
      <c r="R17" s="387">
        <f t="shared" si="4"/>
        <v>29763</v>
      </c>
      <c r="S17" s="388">
        <f t="shared" si="9"/>
        <v>0.026620574306043136</v>
      </c>
      <c r="T17" s="389">
        <v>16899</v>
      </c>
      <c r="U17" s="385">
        <v>14692</v>
      </c>
      <c r="V17" s="386"/>
      <c r="W17" s="385"/>
      <c r="X17" s="387">
        <f t="shared" si="6"/>
        <v>31591</v>
      </c>
      <c r="Y17" s="391">
        <f t="shared" si="7"/>
        <v>-0.057864581684657024</v>
      </c>
    </row>
    <row r="18" spans="1:25" ht="19.5" customHeight="1">
      <c r="A18" s="432" t="s">
        <v>184</v>
      </c>
      <c r="B18" s="384">
        <v>13335</v>
      </c>
      <c r="C18" s="385">
        <v>14283</v>
      </c>
      <c r="D18" s="386">
        <v>0</v>
      </c>
      <c r="E18" s="385">
        <v>0</v>
      </c>
      <c r="F18" s="387">
        <f t="shared" si="0"/>
        <v>27618</v>
      </c>
      <c r="G18" s="388">
        <f t="shared" si="8"/>
        <v>0.024702046876467404</v>
      </c>
      <c r="H18" s="389">
        <v>20146</v>
      </c>
      <c r="I18" s="385">
        <v>21099</v>
      </c>
      <c r="J18" s="386"/>
      <c r="K18" s="385"/>
      <c r="L18" s="387">
        <f t="shared" si="2"/>
        <v>41245</v>
      </c>
      <c r="M18" s="390">
        <f t="shared" si="3"/>
        <v>-0.3303915626136501</v>
      </c>
      <c r="N18" s="384">
        <v>13335</v>
      </c>
      <c r="O18" s="385">
        <v>14283</v>
      </c>
      <c r="P18" s="386"/>
      <c r="Q18" s="385"/>
      <c r="R18" s="387">
        <f t="shared" si="4"/>
        <v>27618</v>
      </c>
      <c r="S18" s="388">
        <f t="shared" si="9"/>
        <v>0.024702046876467404</v>
      </c>
      <c r="T18" s="389">
        <v>20146</v>
      </c>
      <c r="U18" s="385">
        <v>21099</v>
      </c>
      <c r="V18" s="386"/>
      <c r="W18" s="385"/>
      <c r="X18" s="387">
        <f t="shared" si="6"/>
        <v>41245</v>
      </c>
      <c r="Y18" s="391">
        <f t="shared" si="7"/>
        <v>-0.3303915626136501</v>
      </c>
    </row>
    <row r="19" spans="1:25" ht="19.5" customHeight="1">
      <c r="A19" s="432" t="s">
        <v>185</v>
      </c>
      <c r="B19" s="384">
        <v>14216</v>
      </c>
      <c r="C19" s="385">
        <v>12607</v>
      </c>
      <c r="D19" s="386">
        <v>118</v>
      </c>
      <c r="E19" s="385">
        <v>0</v>
      </c>
      <c r="F19" s="387">
        <f aca="true" t="shared" si="10" ref="F19:F25">SUM(B19:E19)</f>
        <v>26941</v>
      </c>
      <c r="G19" s="388">
        <f aca="true" t="shared" si="11" ref="G19:G25">F19/$F$9</f>
        <v>0.024096525631794784</v>
      </c>
      <c r="H19" s="389">
        <v>12418</v>
      </c>
      <c r="I19" s="385">
        <v>11238</v>
      </c>
      <c r="J19" s="386"/>
      <c r="K19" s="385"/>
      <c r="L19" s="387">
        <f aca="true" t="shared" si="12" ref="L19:L25">SUM(H19:K19)</f>
        <v>23656</v>
      </c>
      <c r="M19" s="390">
        <f aca="true" t="shared" si="13" ref="M19:M25">IF(ISERROR(F19/L19-1),"         /0",(F19/L19-1))</f>
        <v>0.13886540412580328</v>
      </c>
      <c r="N19" s="384">
        <v>14216</v>
      </c>
      <c r="O19" s="385">
        <v>12607</v>
      </c>
      <c r="P19" s="386">
        <v>118</v>
      </c>
      <c r="Q19" s="385">
        <v>0</v>
      </c>
      <c r="R19" s="387">
        <f aca="true" t="shared" si="14" ref="R19:R25">SUM(N19:Q19)</f>
        <v>26941</v>
      </c>
      <c r="S19" s="388">
        <f aca="true" t="shared" si="15" ref="S19:S25">R19/$R$9</f>
        <v>0.024096525631794784</v>
      </c>
      <c r="T19" s="389">
        <v>12418</v>
      </c>
      <c r="U19" s="385">
        <v>11238</v>
      </c>
      <c r="V19" s="386"/>
      <c r="W19" s="385"/>
      <c r="X19" s="387">
        <f aca="true" t="shared" si="16" ref="X19:X25">SUM(T19:W19)</f>
        <v>23656</v>
      </c>
      <c r="Y19" s="391">
        <f aca="true" t="shared" si="17" ref="Y19:Y25">IF(ISERROR(R19/X19-1),"         /0",IF(R19/X19&gt;5,"  *  ",(R19/X19-1)))</f>
        <v>0.13886540412580328</v>
      </c>
    </row>
    <row r="20" spans="1:25" ht="19.5" customHeight="1">
      <c r="A20" s="432" t="s">
        <v>186</v>
      </c>
      <c r="B20" s="384">
        <v>12651</v>
      </c>
      <c r="C20" s="385">
        <v>12670</v>
      </c>
      <c r="D20" s="386">
        <v>0</v>
      </c>
      <c r="E20" s="385">
        <v>0</v>
      </c>
      <c r="F20" s="387">
        <f t="shared" si="10"/>
        <v>25321</v>
      </c>
      <c r="G20" s="388">
        <f t="shared" si="11"/>
        <v>0.02264756785281451</v>
      </c>
      <c r="H20" s="389">
        <v>13374</v>
      </c>
      <c r="I20" s="385">
        <v>13192</v>
      </c>
      <c r="J20" s="386"/>
      <c r="K20" s="385"/>
      <c r="L20" s="387">
        <f t="shared" si="12"/>
        <v>26566</v>
      </c>
      <c r="M20" s="390">
        <f t="shared" si="13"/>
        <v>-0.04686441315967782</v>
      </c>
      <c r="N20" s="384">
        <v>12651</v>
      </c>
      <c r="O20" s="385">
        <v>12670</v>
      </c>
      <c r="P20" s="386"/>
      <c r="Q20" s="385"/>
      <c r="R20" s="387">
        <f t="shared" si="14"/>
        <v>25321</v>
      </c>
      <c r="S20" s="388">
        <f t="shared" si="15"/>
        <v>0.02264756785281451</v>
      </c>
      <c r="T20" s="389">
        <v>13374</v>
      </c>
      <c r="U20" s="385">
        <v>13192</v>
      </c>
      <c r="V20" s="386"/>
      <c r="W20" s="385"/>
      <c r="X20" s="387">
        <f t="shared" si="16"/>
        <v>26566</v>
      </c>
      <c r="Y20" s="391">
        <f t="shared" si="17"/>
        <v>-0.04686441315967782</v>
      </c>
    </row>
    <row r="21" spans="1:25" ht="19.5" customHeight="1">
      <c r="A21" s="432" t="s">
        <v>187</v>
      </c>
      <c r="B21" s="384">
        <v>12130</v>
      </c>
      <c r="C21" s="385">
        <v>12748</v>
      </c>
      <c r="D21" s="386">
        <v>0</v>
      </c>
      <c r="E21" s="385">
        <v>0</v>
      </c>
      <c r="F21" s="387">
        <f t="shared" si="10"/>
        <v>24878</v>
      </c>
      <c r="G21" s="388">
        <f t="shared" si="11"/>
        <v>0.022251340509550153</v>
      </c>
      <c r="H21" s="389">
        <v>12493</v>
      </c>
      <c r="I21" s="385">
        <v>12407</v>
      </c>
      <c r="J21" s="386"/>
      <c r="K21" s="385"/>
      <c r="L21" s="387">
        <f t="shared" si="12"/>
        <v>24900</v>
      </c>
      <c r="M21" s="390">
        <f t="shared" si="13"/>
        <v>-0.0008835341365461824</v>
      </c>
      <c r="N21" s="384">
        <v>12130</v>
      </c>
      <c r="O21" s="385">
        <v>12748</v>
      </c>
      <c r="P21" s="386"/>
      <c r="Q21" s="385"/>
      <c r="R21" s="387">
        <f t="shared" si="14"/>
        <v>24878</v>
      </c>
      <c r="S21" s="388">
        <f t="shared" si="15"/>
        <v>0.022251340509550153</v>
      </c>
      <c r="T21" s="389">
        <v>12493</v>
      </c>
      <c r="U21" s="385">
        <v>12407</v>
      </c>
      <c r="V21" s="386"/>
      <c r="W21" s="385"/>
      <c r="X21" s="387">
        <f t="shared" si="16"/>
        <v>24900</v>
      </c>
      <c r="Y21" s="391">
        <f t="shared" si="17"/>
        <v>-0.0008835341365461824</v>
      </c>
    </row>
    <row r="22" spans="1:25" ht="19.5" customHeight="1">
      <c r="A22" s="432" t="s">
        <v>188</v>
      </c>
      <c r="B22" s="384">
        <v>12486</v>
      </c>
      <c r="C22" s="385">
        <v>12380</v>
      </c>
      <c r="D22" s="386">
        <v>0</v>
      </c>
      <c r="E22" s="385">
        <v>0</v>
      </c>
      <c r="F22" s="387">
        <f t="shared" si="10"/>
        <v>24866</v>
      </c>
      <c r="G22" s="388">
        <f t="shared" si="11"/>
        <v>0.022240607488965114</v>
      </c>
      <c r="H22" s="389">
        <v>11809</v>
      </c>
      <c r="I22" s="385">
        <v>11450</v>
      </c>
      <c r="J22" s="386"/>
      <c r="K22" s="385"/>
      <c r="L22" s="387">
        <f t="shared" si="12"/>
        <v>23259</v>
      </c>
      <c r="M22" s="390">
        <f t="shared" si="13"/>
        <v>0.06909153445977911</v>
      </c>
      <c r="N22" s="384">
        <v>12486</v>
      </c>
      <c r="O22" s="385">
        <v>12380</v>
      </c>
      <c r="P22" s="386"/>
      <c r="Q22" s="385"/>
      <c r="R22" s="387">
        <f t="shared" si="14"/>
        <v>24866</v>
      </c>
      <c r="S22" s="388">
        <f t="shared" si="15"/>
        <v>0.022240607488965114</v>
      </c>
      <c r="T22" s="389">
        <v>11809</v>
      </c>
      <c r="U22" s="385">
        <v>11450</v>
      </c>
      <c r="V22" s="386"/>
      <c r="W22" s="385"/>
      <c r="X22" s="387">
        <f t="shared" si="16"/>
        <v>23259</v>
      </c>
      <c r="Y22" s="391">
        <f t="shared" si="17"/>
        <v>0.06909153445977911</v>
      </c>
    </row>
    <row r="23" spans="1:25" ht="19.5" customHeight="1">
      <c r="A23" s="432" t="s">
        <v>189</v>
      </c>
      <c r="B23" s="384">
        <v>11853</v>
      </c>
      <c r="C23" s="385">
        <v>11820</v>
      </c>
      <c r="D23" s="386">
        <v>0</v>
      </c>
      <c r="E23" s="385">
        <v>0</v>
      </c>
      <c r="F23" s="387">
        <f t="shared" si="10"/>
        <v>23673</v>
      </c>
      <c r="G23" s="388">
        <f t="shared" si="11"/>
        <v>0.021173566359135813</v>
      </c>
      <c r="H23" s="389"/>
      <c r="I23" s="385"/>
      <c r="J23" s="386"/>
      <c r="K23" s="385"/>
      <c r="L23" s="387">
        <f t="shared" si="12"/>
        <v>0</v>
      </c>
      <c r="M23" s="390" t="str">
        <f t="shared" si="13"/>
        <v>         /0</v>
      </c>
      <c r="N23" s="384">
        <v>11853</v>
      </c>
      <c r="O23" s="385">
        <v>11820</v>
      </c>
      <c r="P23" s="386"/>
      <c r="Q23" s="385"/>
      <c r="R23" s="387">
        <f t="shared" si="14"/>
        <v>23673</v>
      </c>
      <c r="S23" s="388">
        <f t="shared" si="15"/>
        <v>0.021173566359135813</v>
      </c>
      <c r="T23" s="389"/>
      <c r="U23" s="385"/>
      <c r="V23" s="386"/>
      <c r="W23" s="385"/>
      <c r="X23" s="387">
        <f t="shared" si="16"/>
        <v>0</v>
      </c>
      <c r="Y23" s="391" t="str">
        <f t="shared" si="17"/>
        <v>         /0</v>
      </c>
    </row>
    <row r="24" spans="1:25" ht="19.5" customHeight="1">
      <c r="A24" s="432" t="s">
        <v>190</v>
      </c>
      <c r="B24" s="384">
        <v>11587</v>
      </c>
      <c r="C24" s="385">
        <v>11372</v>
      </c>
      <c r="D24" s="386">
        <v>0</v>
      </c>
      <c r="E24" s="385">
        <v>0</v>
      </c>
      <c r="F24" s="387">
        <f t="shared" si="10"/>
        <v>22959</v>
      </c>
      <c r="G24" s="388">
        <f t="shared" si="11"/>
        <v>0.02053495163432599</v>
      </c>
      <c r="H24" s="389">
        <v>6966</v>
      </c>
      <c r="I24" s="385">
        <v>7142</v>
      </c>
      <c r="J24" s="386"/>
      <c r="K24" s="385"/>
      <c r="L24" s="387">
        <f t="shared" si="12"/>
        <v>14108</v>
      </c>
      <c r="M24" s="390">
        <f t="shared" si="13"/>
        <v>0.6273745392685002</v>
      </c>
      <c r="N24" s="384">
        <v>11587</v>
      </c>
      <c r="O24" s="385">
        <v>11372</v>
      </c>
      <c r="P24" s="386"/>
      <c r="Q24" s="385"/>
      <c r="R24" s="387">
        <f t="shared" si="14"/>
        <v>22959</v>
      </c>
      <c r="S24" s="388">
        <f t="shared" si="15"/>
        <v>0.02053495163432599</v>
      </c>
      <c r="T24" s="389">
        <v>6966</v>
      </c>
      <c r="U24" s="385">
        <v>7142</v>
      </c>
      <c r="V24" s="386"/>
      <c r="W24" s="385"/>
      <c r="X24" s="387">
        <f t="shared" si="16"/>
        <v>14108</v>
      </c>
      <c r="Y24" s="391">
        <f t="shared" si="17"/>
        <v>0.6273745392685002</v>
      </c>
    </row>
    <row r="25" spans="1:25" ht="19.5" customHeight="1">
      <c r="A25" s="432" t="s">
        <v>191</v>
      </c>
      <c r="B25" s="384">
        <v>11797</v>
      </c>
      <c r="C25" s="385">
        <v>10763</v>
      </c>
      <c r="D25" s="386">
        <v>0</v>
      </c>
      <c r="E25" s="385">
        <v>0</v>
      </c>
      <c r="F25" s="387">
        <f t="shared" si="10"/>
        <v>22560</v>
      </c>
      <c r="G25" s="388">
        <f t="shared" si="11"/>
        <v>0.02017807869987344</v>
      </c>
      <c r="H25" s="389">
        <v>9895</v>
      </c>
      <c r="I25" s="385">
        <v>8858</v>
      </c>
      <c r="J25" s="386"/>
      <c r="K25" s="385"/>
      <c r="L25" s="387">
        <f t="shared" si="12"/>
        <v>18753</v>
      </c>
      <c r="M25" s="390">
        <f t="shared" si="13"/>
        <v>0.20300751879699241</v>
      </c>
      <c r="N25" s="384">
        <v>11797</v>
      </c>
      <c r="O25" s="385">
        <v>10763</v>
      </c>
      <c r="P25" s="386"/>
      <c r="Q25" s="385"/>
      <c r="R25" s="387">
        <f t="shared" si="14"/>
        <v>22560</v>
      </c>
      <c r="S25" s="388">
        <f t="shared" si="15"/>
        <v>0.02017807869987344</v>
      </c>
      <c r="T25" s="389">
        <v>9895</v>
      </c>
      <c r="U25" s="385">
        <v>8858</v>
      </c>
      <c r="V25" s="386"/>
      <c r="W25" s="385"/>
      <c r="X25" s="387">
        <f t="shared" si="16"/>
        <v>18753</v>
      </c>
      <c r="Y25" s="391">
        <f t="shared" si="17"/>
        <v>0.20300751879699241</v>
      </c>
    </row>
    <row r="26" spans="1:25" ht="19.5" customHeight="1">
      <c r="A26" s="432" t="s">
        <v>192</v>
      </c>
      <c r="B26" s="384">
        <v>11065</v>
      </c>
      <c r="C26" s="385">
        <v>11021</v>
      </c>
      <c r="D26" s="386">
        <v>0</v>
      </c>
      <c r="E26" s="385">
        <v>0</v>
      </c>
      <c r="F26" s="387">
        <f aca="true" t="shared" si="18" ref="F26:F46">SUM(B26:E26)</f>
        <v>22086</v>
      </c>
      <c r="G26" s="388">
        <f t="shared" si="1"/>
        <v>0.019754124386764396</v>
      </c>
      <c r="H26" s="389">
        <v>10789</v>
      </c>
      <c r="I26" s="385">
        <v>9666</v>
      </c>
      <c r="J26" s="386"/>
      <c r="K26" s="385"/>
      <c r="L26" s="387">
        <f aca="true" t="shared" si="19" ref="L26:L46">SUM(H26:K26)</f>
        <v>20455</v>
      </c>
      <c r="M26" s="390">
        <f aca="true" t="shared" si="20" ref="M26:M36">IF(ISERROR(F26/L26-1),"         /0",(F26/L26-1))</f>
        <v>0.0797360058665364</v>
      </c>
      <c r="N26" s="384">
        <v>11065</v>
      </c>
      <c r="O26" s="385">
        <v>11021</v>
      </c>
      <c r="P26" s="386"/>
      <c r="Q26" s="385"/>
      <c r="R26" s="387">
        <f aca="true" t="shared" si="21" ref="R26:R46">SUM(N26:Q26)</f>
        <v>22086</v>
      </c>
      <c r="S26" s="388">
        <f t="shared" si="5"/>
        <v>0.019754124386764396</v>
      </c>
      <c r="T26" s="389">
        <v>10789</v>
      </c>
      <c r="U26" s="385">
        <v>9666</v>
      </c>
      <c r="V26" s="386"/>
      <c r="W26" s="385"/>
      <c r="X26" s="387">
        <f aca="true" t="shared" si="22" ref="X26:X46">SUM(T26:W26)</f>
        <v>20455</v>
      </c>
      <c r="Y26" s="391">
        <f aca="true" t="shared" si="23" ref="Y26:Y46">IF(ISERROR(R26/X26-1),"         /0",IF(R26/X26&gt;5,"  *  ",(R26/X26-1)))</f>
        <v>0.0797360058665364</v>
      </c>
    </row>
    <row r="27" spans="1:25" ht="19.5" customHeight="1">
      <c r="A27" s="432" t="s">
        <v>193</v>
      </c>
      <c r="B27" s="384">
        <v>8242</v>
      </c>
      <c r="C27" s="385">
        <v>7690</v>
      </c>
      <c r="D27" s="386">
        <v>0</v>
      </c>
      <c r="E27" s="385">
        <v>0</v>
      </c>
      <c r="F27" s="387">
        <f t="shared" si="18"/>
        <v>15932</v>
      </c>
      <c r="G27" s="388">
        <f>F27/$F$9</f>
        <v>0.01424987366340353</v>
      </c>
      <c r="H27" s="389">
        <v>11989</v>
      </c>
      <c r="I27" s="385">
        <v>10372</v>
      </c>
      <c r="J27" s="386"/>
      <c r="K27" s="385"/>
      <c r="L27" s="387">
        <f t="shared" si="19"/>
        <v>22361</v>
      </c>
      <c r="M27" s="390">
        <f t="shared" si="20"/>
        <v>-0.28750950315281065</v>
      </c>
      <c r="N27" s="384">
        <v>8242</v>
      </c>
      <c r="O27" s="385">
        <v>7690</v>
      </c>
      <c r="P27" s="386"/>
      <c r="Q27" s="385"/>
      <c r="R27" s="387">
        <f t="shared" si="21"/>
        <v>15932</v>
      </c>
      <c r="S27" s="388">
        <f>R27/$R$9</f>
        <v>0.01424987366340353</v>
      </c>
      <c r="T27" s="389">
        <v>11989</v>
      </c>
      <c r="U27" s="385">
        <v>10372</v>
      </c>
      <c r="V27" s="386"/>
      <c r="W27" s="385"/>
      <c r="X27" s="387">
        <f t="shared" si="22"/>
        <v>22361</v>
      </c>
      <c r="Y27" s="391">
        <f t="shared" si="23"/>
        <v>-0.28750950315281065</v>
      </c>
    </row>
    <row r="28" spans="1:25" ht="19.5" customHeight="1">
      <c r="A28" s="432" t="s">
        <v>194</v>
      </c>
      <c r="B28" s="384">
        <v>7707</v>
      </c>
      <c r="C28" s="385">
        <v>7554</v>
      </c>
      <c r="D28" s="386">
        <v>0</v>
      </c>
      <c r="E28" s="385">
        <v>0</v>
      </c>
      <c r="F28" s="387">
        <f t="shared" si="18"/>
        <v>15261</v>
      </c>
      <c r="G28" s="388">
        <f>F28/$F$9</f>
        <v>0.01364971892902343</v>
      </c>
      <c r="H28" s="389"/>
      <c r="I28" s="385"/>
      <c r="J28" s="386"/>
      <c r="K28" s="385"/>
      <c r="L28" s="387">
        <f t="shared" si="19"/>
        <v>0</v>
      </c>
      <c r="M28" s="390" t="str">
        <f t="shared" si="20"/>
        <v>         /0</v>
      </c>
      <c r="N28" s="384">
        <v>7707</v>
      </c>
      <c r="O28" s="385">
        <v>7554</v>
      </c>
      <c r="P28" s="386"/>
      <c r="Q28" s="385"/>
      <c r="R28" s="387">
        <f t="shared" si="21"/>
        <v>15261</v>
      </c>
      <c r="S28" s="388">
        <f>R28/$R$9</f>
        <v>0.01364971892902343</v>
      </c>
      <c r="T28" s="389"/>
      <c r="U28" s="385"/>
      <c r="V28" s="386"/>
      <c r="W28" s="385"/>
      <c r="X28" s="387">
        <f t="shared" si="22"/>
        <v>0</v>
      </c>
      <c r="Y28" s="391" t="str">
        <f t="shared" si="23"/>
        <v>         /0</v>
      </c>
    </row>
    <row r="29" spans="1:25" ht="19.5" customHeight="1">
      <c r="A29" s="432" t="s">
        <v>195</v>
      </c>
      <c r="B29" s="384">
        <v>7738</v>
      </c>
      <c r="C29" s="385">
        <v>6598</v>
      </c>
      <c r="D29" s="386">
        <v>0</v>
      </c>
      <c r="E29" s="385">
        <v>0</v>
      </c>
      <c r="F29" s="387">
        <f t="shared" si="18"/>
        <v>14336</v>
      </c>
      <c r="G29" s="388">
        <f>F29/$F$9</f>
        <v>0.012822381925593335</v>
      </c>
      <c r="H29" s="389">
        <v>6610</v>
      </c>
      <c r="I29" s="385">
        <v>5146</v>
      </c>
      <c r="J29" s="386">
        <v>97</v>
      </c>
      <c r="K29" s="385"/>
      <c r="L29" s="387">
        <f t="shared" si="19"/>
        <v>11853</v>
      </c>
      <c r="M29" s="390">
        <f t="shared" si="20"/>
        <v>0.20948283135071288</v>
      </c>
      <c r="N29" s="384">
        <v>7738</v>
      </c>
      <c r="O29" s="385">
        <v>6598</v>
      </c>
      <c r="P29" s="386"/>
      <c r="Q29" s="385"/>
      <c r="R29" s="387">
        <f t="shared" si="21"/>
        <v>14336</v>
      </c>
      <c r="S29" s="388">
        <f>R29/$R$9</f>
        <v>0.012822381925593335</v>
      </c>
      <c r="T29" s="389">
        <v>6610</v>
      </c>
      <c r="U29" s="385">
        <v>5146</v>
      </c>
      <c r="V29" s="386">
        <v>97</v>
      </c>
      <c r="W29" s="385"/>
      <c r="X29" s="387">
        <f t="shared" si="22"/>
        <v>11853</v>
      </c>
      <c r="Y29" s="391">
        <f t="shared" si="23"/>
        <v>0.20948283135071288</v>
      </c>
    </row>
    <row r="30" spans="1:25" ht="19.5" customHeight="1">
      <c r="A30" s="432" t="s">
        <v>196</v>
      </c>
      <c r="B30" s="384">
        <v>6699</v>
      </c>
      <c r="C30" s="385">
        <v>6910</v>
      </c>
      <c r="D30" s="386">
        <v>0</v>
      </c>
      <c r="E30" s="385">
        <v>0</v>
      </c>
      <c r="F30" s="387">
        <f t="shared" si="18"/>
        <v>13609</v>
      </c>
      <c r="G30" s="388">
        <f>F30/$F$9</f>
        <v>0.012172139761816385</v>
      </c>
      <c r="H30" s="389">
        <v>7332</v>
      </c>
      <c r="I30" s="385">
        <v>7232</v>
      </c>
      <c r="J30" s="386"/>
      <c r="K30" s="385"/>
      <c r="L30" s="387">
        <f t="shared" si="19"/>
        <v>14564</v>
      </c>
      <c r="M30" s="390">
        <f t="shared" si="20"/>
        <v>-0.0655726448777808</v>
      </c>
      <c r="N30" s="384">
        <v>6699</v>
      </c>
      <c r="O30" s="385">
        <v>6910</v>
      </c>
      <c r="P30" s="386"/>
      <c r="Q30" s="385"/>
      <c r="R30" s="387">
        <f t="shared" si="21"/>
        <v>13609</v>
      </c>
      <c r="S30" s="388">
        <f>R30/$R$9</f>
        <v>0.012172139761816385</v>
      </c>
      <c r="T30" s="389">
        <v>7332</v>
      </c>
      <c r="U30" s="385">
        <v>7232</v>
      </c>
      <c r="V30" s="386"/>
      <c r="W30" s="385"/>
      <c r="X30" s="387">
        <f t="shared" si="22"/>
        <v>14564</v>
      </c>
      <c r="Y30" s="391">
        <f t="shared" si="23"/>
        <v>-0.0655726448777808</v>
      </c>
    </row>
    <row r="31" spans="1:25" ht="19.5" customHeight="1">
      <c r="A31" s="432" t="s">
        <v>197</v>
      </c>
      <c r="B31" s="384">
        <v>6435</v>
      </c>
      <c r="C31" s="385">
        <v>6645</v>
      </c>
      <c r="D31" s="386">
        <v>0</v>
      </c>
      <c r="E31" s="385">
        <v>0</v>
      </c>
      <c r="F31" s="387">
        <f t="shared" si="18"/>
        <v>13080</v>
      </c>
      <c r="G31" s="388">
        <f>F31/$F$9</f>
        <v>0.01169899243769258</v>
      </c>
      <c r="H31" s="389">
        <v>10963</v>
      </c>
      <c r="I31" s="385">
        <v>11400</v>
      </c>
      <c r="J31" s="386"/>
      <c r="K31" s="385"/>
      <c r="L31" s="387">
        <f t="shared" si="19"/>
        <v>22363</v>
      </c>
      <c r="M31" s="390">
        <f t="shared" si="20"/>
        <v>-0.4151053078746143</v>
      </c>
      <c r="N31" s="384">
        <v>6435</v>
      </c>
      <c r="O31" s="385">
        <v>6645</v>
      </c>
      <c r="P31" s="386"/>
      <c r="Q31" s="385"/>
      <c r="R31" s="387">
        <f t="shared" si="21"/>
        <v>13080</v>
      </c>
      <c r="S31" s="388">
        <f>R31/$R$9</f>
        <v>0.01169899243769258</v>
      </c>
      <c r="T31" s="389">
        <v>10963</v>
      </c>
      <c r="U31" s="385">
        <v>11400</v>
      </c>
      <c r="V31" s="386"/>
      <c r="W31" s="385"/>
      <c r="X31" s="387">
        <f t="shared" si="22"/>
        <v>22363</v>
      </c>
      <c r="Y31" s="391">
        <f t="shared" si="23"/>
        <v>-0.4151053078746143</v>
      </c>
    </row>
    <row r="32" spans="1:25" ht="19.5" customHeight="1">
      <c r="A32" s="432" t="s">
        <v>198</v>
      </c>
      <c r="B32" s="384">
        <v>5270</v>
      </c>
      <c r="C32" s="385">
        <v>4275</v>
      </c>
      <c r="D32" s="386">
        <v>1076</v>
      </c>
      <c r="E32" s="385">
        <v>1287</v>
      </c>
      <c r="F32" s="387">
        <f t="shared" si="18"/>
        <v>11908</v>
      </c>
      <c r="G32" s="388">
        <f t="shared" si="1"/>
        <v>0.010650734093887098</v>
      </c>
      <c r="H32" s="389">
        <v>4250</v>
      </c>
      <c r="I32" s="385">
        <v>3458</v>
      </c>
      <c r="J32" s="386"/>
      <c r="K32" s="385"/>
      <c r="L32" s="387">
        <f t="shared" si="19"/>
        <v>7708</v>
      </c>
      <c r="M32" s="390">
        <f t="shared" si="20"/>
        <v>0.5448884276076804</v>
      </c>
      <c r="N32" s="384">
        <v>5270</v>
      </c>
      <c r="O32" s="385">
        <v>4275</v>
      </c>
      <c r="P32" s="386">
        <v>1076</v>
      </c>
      <c r="Q32" s="385">
        <v>1287</v>
      </c>
      <c r="R32" s="387">
        <f t="shared" si="21"/>
        <v>11908</v>
      </c>
      <c r="S32" s="388">
        <f t="shared" si="5"/>
        <v>0.010650734093887098</v>
      </c>
      <c r="T32" s="389">
        <v>4250</v>
      </c>
      <c r="U32" s="385">
        <v>3458</v>
      </c>
      <c r="V32" s="386"/>
      <c r="W32" s="385"/>
      <c r="X32" s="387">
        <f t="shared" si="22"/>
        <v>7708</v>
      </c>
      <c r="Y32" s="391">
        <f t="shared" si="23"/>
        <v>0.5448884276076804</v>
      </c>
    </row>
    <row r="33" spans="1:25" ht="19.5" customHeight="1">
      <c r="A33" s="432" t="s">
        <v>199</v>
      </c>
      <c r="B33" s="384">
        <v>4651</v>
      </c>
      <c r="C33" s="385">
        <v>5435</v>
      </c>
      <c r="D33" s="386">
        <v>0</v>
      </c>
      <c r="E33" s="385">
        <v>0</v>
      </c>
      <c r="F33" s="387">
        <f t="shared" si="18"/>
        <v>10086</v>
      </c>
      <c r="G33" s="388">
        <f t="shared" si="1"/>
        <v>0.009021103801725333</v>
      </c>
      <c r="H33" s="389">
        <v>6851</v>
      </c>
      <c r="I33" s="385">
        <v>5989</v>
      </c>
      <c r="J33" s="386"/>
      <c r="K33" s="385"/>
      <c r="L33" s="387">
        <f t="shared" si="19"/>
        <v>12840</v>
      </c>
      <c r="M33" s="390">
        <f t="shared" si="20"/>
        <v>-0.21448598130841123</v>
      </c>
      <c r="N33" s="384">
        <v>4651</v>
      </c>
      <c r="O33" s="385">
        <v>5435</v>
      </c>
      <c r="P33" s="386"/>
      <c r="Q33" s="385"/>
      <c r="R33" s="387">
        <f t="shared" si="21"/>
        <v>10086</v>
      </c>
      <c r="S33" s="388">
        <f t="shared" si="5"/>
        <v>0.009021103801725333</v>
      </c>
      <c r="T33" s="389">
        <v>6851</v>
      </c>
      <c r="U33" s="385">
        <v>5989</v>
      </c>
      <c r="V33" s="386"/>
      <c r="W33" s="385"/>
      <c r="X33" s="387">
        <f t="shared" si="22"/>
        <v>12840</v>
      </c>
      <c r="Y33" s="391">
        <f t="shared" si="23"/>
        <v>-0.21448598130841123</v>
      </c>
    </row>
    <row r="34" spans="1:25" ht="19.5" customHeight="1">
      <c r="A34" s="432" t="s">
        <v>200</v>
      </c>
      <c r="B34" s="384">
        <v>4469</v>
      </c>
      <c r="C34" s="385">
        <v>4484</v>
      </c>
      <c r="D34" s="386">
        <v>0</v>
      </c>
      <c r="E34" s="385">
        <v>0</v>
      </c>
      <c r="F34" s="387">
        <f t="shared" si="18"/>
        <v>8953</v>
      </c>
      <c r="G34" s="388">
        <f t="shared" si="1"/>
        <v>0.008007727774821229</v>
      </c>
      <c r="H34" s="389">
        <v>3526</v>
      </c>
      <c r="I34" s="385">
        <v>3264</v>
      </c>
      <c r="J34" s="386"/>
      <c r="K34" s="385"/>
      <c r="L34" s="387">
        <f t="shared" si="19"/>
        <v>6790</v>
      </c>
      <c r="M34" s="390">
        <f t="shared" si="20"/>
        <v>0.3185567010309278</v>
      </c>
      <c r="N34" s="384">
        <v>4469</v>
      </c>
      <c r="O34" s="385">
        <v>4484</v>
      </c>
      <c r="P34" s="386">
        <v>0</v>
      </c>
      <c r="Q34" s="385">
        <v>0</v>
      </c>
      <c r="R34" s="387">
        <f t="shared" si="21"/>
        <v>8953</v>
      </c>
      <c r="S34" s="388">
        <f t="shared" si="5"/>
        <v>0.008007727774821229</v>
      </c>
      <c r="T34" s="389">
        <v>3526</v>
      </c>
      <c r="U34" s="385">
        <v>3264</v>
      </c>
      <c r="V34" s="386"/>
      <c r="W34" s="385"/>
      <c r="X34" s="387">
        <f t="shared" si="22"/>
        <v>6790</v>
      </c>
      <c r="Y34" s="391">
        <f t="shared" si="23"/>
        <v>0.3185567010309278</v>
      </c>
    </row>
    <row r="35" spans="1:25" ht="19.5" customHeight="1">
      <c r="A35" s="432" t="s">
        <v>201</v>
      </c>
      <c r="B35" s="384">
        <v>4076</v>
      </c>
      <c r="C35" s="385">
        <v>4703</v>
      </c>
      <c r="D35" s="386">
        <v>0</v>
      </c>
      <c r="E35" s="385">
        <v>0</v>
      </c>
      <c r="F35" s="387">
        <f t="shared" si="18"/>
        <v>8779</v>
      </c>
      <c r="G35" s="388">
        <f t="shared" si="1"/>
        <v>0.007852098976338161</v>
      </c>
      <c r="H35" s="389">
        <v>4379</v>
      </c>
      <c r="I35" s="385">
        <v>4825</v>
      </c>
      <c r="J35" s="386"/>
      <c r="K35" s="385"/>
      <c r="L35" s="387">
        <f t="shared" si="19"/>
        <v>9204</v>
      </c>
      <c r="M35" s="390">
        <f t="shared" si="20"/>
        <v>-0.04617557583659282</v>
      </c>
      <c r="N35" s="384">
        <v>4076</v>
      </c>
      <c r="O35" s="385">
        <v>4703</v>
      </c>
      <c r="P35" s="386"/>
      <c r="Q35" s="385"/>
      <c r="R35" s="387">
        <f t="shared" si="21"/>
        <v>8779</v>
      </c>
      <c r="S35" s="388">
        <f t="shared" si="5"/>
        <v>0.007852098976338161</v>
      </c>
      <c r="T35" s="389">
        <v>4379</v>
      </c>
      <c r="U35" s="385">
        <v>4825</v>
      </c>
      <c r="V35" s="386"/>
      <c r="W35" s="385"/>
      <c r="X35" s="387">
        <f t="shared" si="22"/>
        <v>9204</v>
      </c>
      <c r="Y35" s="391">
        <f t="shared" si="23"/>
        <v>-0.04617557583659282</v>
      </c>
    </row>
    <row r="36" spans="1:25" ht="19.5" customHeight="1">
      <c r="A36" s="432" t="s">
        <v>202</v>
      </c>
      <c r="B36" s="384">
        <v>3773</v>
      </c>
      <c r="C36" s="385">
        <v>3907</v>
      </c>
      <c r="D36" s="386">
        <v>0</v>
      </c>
      <c r="E36" s="385">
        <v>0</v>
      </c>
      <c r="F36" s="387">
        <f t="shared" si="18"/>
        <v>7680</v>
      </c>
      <c r="G36" s="388">
        <f t="shared" si="1"/>
        <v>0.006869133174425001</v>
      </c>
      <c r="H36" s="389">
        <v>3883</v>
      </c>
      <c r="I36" s="385">
        <v>3917</v>
      </c>
      <c r="J36" s="386"/>
      <c r="K36" s="385"/>
      <c r="L36" s="387">
        <f t="shared" si="19"/>
        <v>7800</v>
      </c>
      <c r="M36" s="390">
        <f t="shared" si="20"/>
        <v>-0.01538461538461533</v>
      </c>
      <c r="N36" s="384">
        <v>3773</v>
      </c>
      <c r="O36" s="385">
        <v>3907</v>
      </c>
      <c r="P36" s="386"/>
      <c r="Q36" s="385"/>
      <c r="R36" s="387">
        <f t="shared" si="21"/>
        <v>7680</v>
      </c>
      <c r="S36" s="388">
        <f t="shared" si="5"/>
        <v>0.006869133174425001</v>
      </c>
      <c r="T36" s="389">
        <v>3883</v>
      </c>
      <c r="U36" s="385">
        <v>3917</v>
      </c>
      <c r="V36" s="386"/>
      <c r="W36" s="385"/>
      <c r="X36" s="387">
        <f t="shared" si="22"/>
        <v>7800</v>
      </c>
      <c r="Y36" s="391">
        <f t="shared" si="23"/>
        <v>-0.01538461538461533</v>
      </c>
    </row>
    <row r="37" spans="1:25" ht="19.5" customHeight="1">
      <c r="A37" s="432" t="s">
        <v>203</v>
      </c>
      <c r="B37" s="384">
        <v>3828</v>
      </c>
      <c r="C37" s="385">
        <v>3557</v>
      </c>
      <c r="D37" s="386">
        <v>0</v>
      </c>
      <c r="E37" s="385">
        <v>0</v>
      </c>
      <c r="F37" s="387">
        <f t="shared" si="18"/>
        <v>7385</v>
      </c>
      <c r="G37" s="388">
        <f t="shared" si="1"/>
        <v>0.006605279751709457</v>
      </c>
      <c r="H37" s="389">
        <v>2717</v>
      </c>
      <c r="I37" s="385">
        <v>2429</v>
      </c>
      <c r="J37" s="386"/>
      <c r="K37" s="385"/>
      <c r="L37" s="387">
        <f t="shared" si="19"/>
        <v>5146</v>
      </c>
      <c r="M37" s="390" t="s">
        <v>45</v>
      </c>
      <c r="N37" s="384">
        <v>3828</v>
      </c>
      <c r="O37" s="385">
        <v>3557</v>
      </c>
      <c r="P37" s="386"/>
      <c r="Q37" s="385"/>
      <c r="R37" s="387">
        <f t="shared" si="21"/>
        <v>7385</v>
      </c>
      <c r="S37" s="388">
        <f t="shared" si="5"/>
        <v>0.006605279751709457</v>
      </c>
      <c r="T37" s="389">
        <v>2717</v>
      </c>
      <c r="U37" s="385">
        <v>2429</v>
      </c>
      <c r="V37" s="386"/>
      <c r="W37" s="385"/>
      <c r="X37" s="387">
        <f t="shared" si="22"/>
        <v>5146</v>
      </c>
      <c r="Y37" s="391">
        <f t="shared" si="23"/>
        <v>0.43509521958802955</v>
      </c>
    </row>
    <row r="38" spans="1:25" ht="19.5" customHeight="1">
      <c r="A38" s="432" t="s">
        <v>204</v>
      </c>
      <c r="B38" s="384">
        <v>2770</v>
      </c>
      <c r="C38" s="385">
        <v>2684</v>
      </c>
      <c r="D38" s="386">
        <v>0</v>
      </c>
      <c r="E38" s="385">
        <v>0</v>
      </c>
      <c r="F38" s="387">
        <f t="shared" si="18"/>
        <v>5454</v>
      </c>
      <c r="G38" s="388">
        <f t="shared" si="1"/>
        <v>0.0048781578559002545</v>
      </c>
      <c r="H38" s="389">
        <v>2861</v>
      </c>
      <c r="I38" s="385">
        <v>2683</v>
      </c>
      <c r="J38" s="386"/>
      <c r="K38" s="385"/>
      <c r="L38" s="387">
        <f t="shared" si="19"/>
        <v>5544</v>
      </c>
      <c r="M38" s="390">
        <f aca="true" t="shared" si="24" ref="M38:M46">IF(ISERROR(F38/L38-1),"         /0",(F38/L38-1))</f>
        <v>-0.016233766233766267</v>
      </c>
      <c r="N38" s="384">
        <v>2770</v>
      </c>
      <c r="O38" s="385">
        <v>2684</v>
      </c>
      <c r="P38" s="386"/>
      <c r="Q38" s="385"/>
      <c r="R38" s="387">
        <f t="shared" si="21"/>
        <v>5454</v>
      </c>
      <c r="S38" s="388">
        <f t="shared" si="5"/>
        <v>0.0048781578559002545</v>
      </c>
      <c r="T38" s="389">
        <v>2861</v>
      </c>
      <c r="U38" s="385">
        <v>2683</v>
      </c>
      <c r="V38" s="386"/>
      <c r="W38" s="385"/>
      <c r="X38" s="387">
        <f t="shared" si="22"/>
        <v>5544</v>
      </c>
      <c r="Y38" s="391">
        <f t="shared" si="23"/>
        <v>-0.016233766233766267</v>
      </c>
    </row>
    <row r="39" spans="1:25" ht="19.5" customHeight="1">
      <c r="A39" s="432" t="s">
        <v>205</v>
      </c>
      <c r="B39" s="384">
        <v>1691</v>
      </c>
      <c r="C39" s="385">
        <v>2229</v>
      </c>
      <c r="D39" s="386">
        <v>0</v>
      </c>
      <c r="E39" s="385">
        <v>0</v>
      </c>
      <c r="F39" s="387">
        <f t="shared" si="18"/>
        <v>3920</v>
      </c>
      <c r="G39" s="388">
        <f t="shared" si="1"/>
        <v>0.0035061200577794277</v>
      </c>
      <c r="H39" s="389">
        <v>1321</v>
      </c>
      <c r="I39" s="385">
        <v>1670</v>
      </c>
      <c r="J39" s="386"/>
      <c r="K39" s="385"/>
      <c r="L39" s="387">
        <f t="shared" si="19"/>
        <v>2991</v>
      </c>
      <c r="M39" s="390">
        <f t="shared" si="24"/>
        <v>0.31059846205282504</v>
      </c>
      <c r="N39" s="384">
        <v>1691</v>
      </c>
      <c r="O39" s="385">
        <v>2229</v>
      </c>
      <c r="P39" s="386"/>
      <c r="Q39" s="385"/>
      <c r="R39" s="387">
        <f t="shared" si="21"/>
        <v>3920</v>
      </c>
      <c r="S39" s="388">
        <f t="shared" si="5"/>
        <v>0.0035061200577794277</v>
      </c>
      <c r="T39" s="389">
        <v>1321</v>
      </c>
      <c r="U39" s="385">
        <v>1670</v>
      </c>
      <c r="V39" s="386"/>
      <c r="W39" s="385"/>
      <c r="X39" s="387">
        <f t="shared" si="22"/>
        <v>2991</v>
      </c>
      <c r="Y39" s="391">
        <f t="shared" si="23"/>
        <v>0.31059846205282504</v>
      </c>
    </row>
    <row r="40" spans="1:25" ht="19.5" customHeight="1">
      <c r="A40" s="432" t="s">
        <v>206</v>
      </c>
      <c r="B40" s="384">
        <v>1449</v>
      </c>
      <c r="C40" s="385">
        <v>1447</v>
      </c>
      <c r="D40" s="386">
        <v>0</v>
      </c>
      <c r="E40" s="385">
        <v>0</v>
      </c>
      <c r="F40" s="387">
        <f t="shared" si="18"/>
        <v>2896</v>
      </c>
      <c r="G40" s="388">
        <f t="shared" si="1"/>
        <v>0.002590235634522761</v>
      </c>
      <c r="H40" s="389"/>
      <c r="I40" s="385"/>
      <c r="J40" s="386"/>
      <c r="K40" s="385"/>
      <c r="L40" s="387">
        <f t="shared" si="19"/>
        <v>0</v>
      </c>
      <c r="M40" s="390" t="str">
        <f t="shared" si="24"/>
        <v>         /0</v>
      </c>
      <c r="N40" s="384">
        <v>1449</v>
      </c>
      <c r="O40" s="385">
        <v>1447</v>
      </c>
      <c r="P40" s="386"/>
      <c r="Q40" s="385"/>
      <c r="R40" s="387">
        <f t="shared" si="21"/>
        <v>2896</v>
      </c>
      <c r="S40" s="388">
        <f t="shared" si="5"/>
        <v>0.002590235634522761</v>
      </c>
      <c r="T40" s="389"/>
      <c r="U40" s="385"/>
      <c r="V40" s="386"/>
      <c r="W40" s="385"/>
      <c r="X40" s="387">
        <f t="shared" si="22"/>
        <v>0</v>
      </c>
      <c r="Y40" s="391" t="str">
        <f t="shared" si="23"/>
        <v>         /0</v>
      </c>
    </row>
    <row r="41" spans="1:25" ht="19.5" customHeight="1">
      <c r="A41" s="432" t="s">
        <v>207</v>
      </c>
      <c r="B41" s="384">
        <v>1188</v>
      </c>
      <c r="C41" s="385">
        <v>1104</v>
      </c>
      <c r="D41" s="386">
        <v>0</v>
      </c>
      <c r="E41" s="385">
        <v>0</v>
      </c>
      <c r="F41" s="387">
        <f t="shared" si="18"/>
        <v>2292</v>
      </c>
      <c r="G41" s="388">
        <f t="shared" si="1"/>
        <v>0.002050006931742461</v>
      </c>
      <c r="H41" s="389">
        <v>1293</v>
      </c>
      <c r="I41" s="385">
        <v>1165</v>
      </c>
      <c r="J41" s="386"/>
      <c r="K41" s="385"/>
      <c r="L41" s="387">
        <f t="shared" si="19"/>
        <v>2458</v>
      </c>
      <c r="M41" s="390">
        <f t="shared" si="24"/>
        <v>-0.06753458096013021</v>
      </c>
      <c r="N41" s="384">
        <v>1188</v>
      </c>
      <c r="O41" s="385">
        <v>1104</v>
      </c>
      <c r="P41" s="386"/>
      <c r="Q41" s="385"/>
      <c r="R41" s="387">
        <f t="shared" si="21"/>
        <v>2292</v>
      </c>
      <c r="S41" s="388">
        <f t="shared" si="5"/>
        <v>0.002050006931742461</v>
      </c>
      <c r="T41" s="389">
        <v>1293</v>
      </c>
      <c r="U41" s="385">
        <v>1165</v>
      </c>
      <c r="V41" s="386"/>
      <c r="W41" s="385"/>
      <c r="X41" s="387">
        <f t="shared" si="22"/>
        <v>2458</v>
      </c>
      <c r="Y41" s="391">
        <f t="shared" si="23"/>
        <v>-0.06753458096013021</v>
      </c>
    </row>
    <row r="42" spans="1:25" ht="19.5" customHeight="1">
      <c r="A42" s="432" t="s">
        <v>208</v>
      </c>
      <c r="B42" s="384">
        <v>674</v>
      </c>
      <c r="C42" s="385">
        <v>448</v>
      </c>
      <c r="D42" s="386">
        <v>0</v>
      </c>
      <c r="E42" s="385">
        <v>0</v>
      </c>
      <c r="F42" s="387">
        <f t="shared" si="18"/>
        <v>1122</v>
      </c>
      <c r="G42" s="388">
        <f t="shared" si="1"/>
        <v>0.0010035374247011524</v>
      </c>
      <c r="H42" s="389">
        <v>564</v>
      </c>
      <c r="I42" s="385">
        <v>370</v>
      </c>
      <c r="J42" s="386"/>
      <c r="K42" s="385"/>
      <c r="L42" s="387">
        <f t="shared" si="19"/>
        <v>934</v>
      </c>
      <c r="M42" s="390">
        <f t="shared" si="24"/>
        <v>0.20128479657387577</v>
      </c>
      <c r="N42" s="384">
        <v>674</v>
      </c>
      <c r="O42" s="385">
        <v>448</v>
      </c>
      <c r="P42" s="386"/>
      <c r="Q42" s="385"/>
      <c r="R42" s="387">
        <f t="shared" si="21"/>
        <v>1122</v>
      </c>
      <c r="S42" s="388">
        <f t="shared" si="5"/>
        <v>0.0010035374247011524</v>
      </c>
      <c r="T42" s="389">
        <v>564</v>
      </c>
      <c r="U42" s="385">
        <v>370</v>
      </c>
      <c r="V42" s="386"/>
      <c r="W42" s="385"/>
      <c r="X42" s="387">
        <f t="shared" si="22"/>
        <v>934</v>
      </c>
      <c r="Y42" s="391">
        <f t="shared" si="23"/>
        <v>0.20128479657387577</v>
      </c>
    </row>
    <row r="43" spans="1:25" ht="19.5" customHeight="1">
      <c r="A43" s="432" t="s">
        <v>209</v>
      </c>
      <c r="B43" s="384">
        <v>519</v>
      </c>
      <c r="C43" s="385">
        <v>439</v>
      </c>
      <c r="D43" s="386">
        <v>0</v>
      </c>
      <c r="E43" s="385">
        <v>0</v>
      </c>
      <c r="F43" s="387">
        <f t="shared" si="18"/>
        <v>958</v>
      </c>
      <c r="G43" s="388">
        <f t="shared" si="1"/>
        <v>0.0008568528100389519</v>
      </c>
      <c r="H43" s="389">
        <v>326</v>
      </c>
      <c r="I43" s="385">
        <v>302</v>
      </c>
      <c r="J43" s="386">
        <v>0</v>
      </c>
      <c r="K43" s="385">
        <v>0</v>
      </c>
      <c r="L43" s="387">
        <f t="shared" si="19"/>
        <v>628</v>
      </c>
      <c r="M43" s="390">
        <f t="shared" si="24"/>
        <v>0.5254777070063694</v>
      </c>
      <c r="N43" s="384">
        <v>519</v>
      </c>
      <c r="O43" s="385">
        <v>439</v>
      </c>
      <c r="P43" s="386">
        <v>0</v>
      </c>
      <c r="Q43" s="385">
        <v>0</v>
      </c>
      <c r="R43" s="387">
        <f t="shared" si="21"/>
        <v>958</v>
      </c>
      <c r="S43" s="388">
        <f t="shared" si="5"/>
        <v>0.0008568528100389519</v>
      </c>
      <c r="T43" s="389">
        <v>326</v>
      </c>
      <c r="U43" s="385">
        <v>302</v>
      </c>
      <c r="V43" s="386">
        <v>0</v>
      </c>
      <c r="W43" s="385">
        <v>0</v>
      </c>
      <c r="X43" s="387">
        <f t="shared" si="22"/>
        <v>628</v>
      </c>
      <c r="Y43" s="391">
        <f t="shared" si="23"/>
        <v>0.5254777070063694</v>
      </c>
    </row>
    <row r="44" spans="1:25" ht="19.5" customHeight="1">
      <c r="A44" s="432" t="s">
        <v>210</v>
      </c>
      <c r="B44" s="384">
        <v>297</v>
      </c>
      <c r="C44" s="385">
        <v>478</v>
      </c>
      <c r="D44" s="386">
        <v>0</v>
      </c>
      <c r="E44" s="385">
        <v>0</v>
      </c>
      <c r="F44" s="387">
        <f t="shared" si="18"/>
        <v>775</v>
      </c>
      <c r="G44" s="388">
        <f t="shared" si="1"/>
        <v>0.0006931742461171061</v>
      </c>
      <c r="H44" s="389">
        <v>240</v>
      </c>
      <c r="I44" s="385">
        <v>335</v>
      </c>
      <c r="J44" s="386"/>
      <c r="K44" s="385"/>
      <c r="L44" s="387">
        <f t="shared" si="19"/>
        <v>575</v>
      </c>
      <c r="M44" s="390">
        <f t="shared" si="24"/>
        <v>0.34782608695652173</v>
      </c>
      <c r="N44" s="384">
        <v>297</v>
      </c>
      <c r="O44" s="385">
        <v>478</v>
      </c>
      <c r="P44" s="386">
        <v>0</v>
      </c>
      <c r="Q44" s="385">
        <v>0</v>
      </c>
      <c r="R44" s="387">
        <f t="shared" si="21"/>
        <v>775</v>
      </c>
      <c r="S44" s="388">
        <f t="shared" si="5"/>
        <v>0.0006931742461171061</v>
      </c>
      <c r="T44" s="389">
        <v>240</v>
      </c>
      <c r="U44" s="385">
        <v>335</v>
      </c>
      <c r="V44" s="386"/>
      <c r="W44" s="385"/>
      <c r="X44" s="387">
        <f t="shared" si="22"/>
        <v>575</v>
      </c>
      <c r="Y44" s="391">
        <f t="shared" si="23"/>
        <v>0.34782608695652173</v>
      </c>
    </row>
    <row r="45" spans="1:25" ht="19.5" customHeight="1">
      <c r="A45" s="432" t="s">
        <v>211</v>
      </c>
      <c r="B45" s="384">
        <v>322</v>
      </c>
      <c r="C45" s="385">
        <v>272</v>
      </c>
      <c r="D45" s="386">
        <v>0</v>
      </c>
      <c r="E45" s="385">
        <v>0</v>
      </c>
      <c r="F45" s="387">
        <f t="shared" si="18"/>
        <v>594</v>
      </c>
      <c r="G45" s="388">
        <f t="shared" si="1"/>
        <v>0.0005312845189594336</v>
      </c>
      <c r="H45" s="389">
        <v>271</v>
      </c>
      <c r="I45" s="385">
        <v>223</v>
      </c>
      <c r="J45" s="386"/>
      <c r="K45" s="385"/>
      <c r="L45" s="387">
        <f t="shared" si="19"/>
        <v>494</v>
      </c>
      <c r="M45" s="390">
        <f t="shared" si="24"/>
        <v>0.20242914979757076</v>
      </c>
      <c r="N45" s="384">
        <v>322</v>
      </c>
      <c r="O45" s="385">
        <v>272</v>
      </c>
      <c r="P45" s="386"/>
      <c r="Q45" s="385"/>
      <c r="R45" s="387">
        <f t="shared" si="21"/>
        <v>594</v>
      </c>
      <c r="S45" s="388">
        <f t="shared" si="5"/>
        <v>0.0005312845189594336</v>
      </c>
      <c r="T45" s="389">
        <v>271</v>
      </c>
      <c r="U45" s="385">
        <v>223</v>
      </c>
      <c r="V45" s="386"/>
      <c r="W45" s="385"/>
      <c r="X45" s="387">
        <f t="shared" si="22"/>
        <v>494</v>
      </c>
      <c r="Y45" s="391">
        <f t="shared" si="23"/>
        <v>0.20242914979757076</v>
      </c>
    </row>
    <row r="46" spans="1:25" ht="19.5" customHeight="1" thickBot="1">
      <c r="A46" s="434" t="s">
        <v>174</v>
      </c>
      <c r="B46" s="436">
        <v>0</v>
      </c>
      <c r="C46" s="437">
        <v>0</v>
      </c>
      <c r="D46" s="438">
        <v>96</v>
      </c>
      <c r="E46" s="437">
        <v>156</v>
      </c>
      <c r="F46" s="439">
        <f t="shared" si="18"/>
        <v>252</v>
      </c>
      <c r="G46" s="440">
        <f t="shared" si="1"/>
        <v>0.00022539343228582034</v>
      </c>
      <c r="H46" s="441">
        <v>2141</v>
      </c>
      <c r="I46" s="437">
        <v>1932</v>
      </c>
      <c r="J46" s="438">
        <v>4253</v>
      </c>
      <c r="K46" s="437">
        <v>1885</v>
      </c>
      <c r="L46" s="439">
        <f t="shared" si="19"/>
        <v>10211</v>
      </c>
      <c r="M46" s="442">
        <f t="shared" si="24"/>
        <v>-0.9753207325433356</v>
      </c>
      <c r="N46" s="436">
        <v>0</v>
      </c>
      <c r="O46" s="437">
        <v>0</v>
      </c>
      <c r="P46" s="438">
        <v>96</v>
      </c>
      <c r="Q46" s="437">
        <v>156</v>
      </c>
      <c r="R46" s="439">
        <f t="shared" si="21"/>
        <v>252</v>
      </c>
      <c r="S46" s="440">
        <f t="shared" si="5"/>
        <v>0.00022539343228582034</v>
      </c>
      <c r="T46" s="441">
        <v>2141</v>
      </c>
      <c r="U46" s="437">
        <v>1932</v>
      </c>
      <c r="V46" s="438">
        <v>4253</v>
      </c>
      <c r="W46" s="437">
        <v>1885</v>
      </c>
      <c r="X46" s="439">
        <f t="shared" si="22"/>
        <v>10211</v>
      </c>
      <c r="Y46" s="443">
        <f t="shared" si="23"/>
        <v>-0.9753207325433356</v>
      </c>
    </row>
    <row r="47" ht="6.75" customHeight="1" thickTop="1">
      <c r="A47" s="113"/>
    </row>
    <row r="48" ht="15">
      <c r="A48" s="113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 M5:M8 Y5:Y8">
    <cfRule type="cellIs" priority="3" dxfId="91" operator="lessThan" stopIfTrue="1">
      <formula>0</formula>
    </cfRule>
  </conditionalFormatting>
  <conditionalFormatting sqref="M9:M46 Y9:Y4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1" t="s">
        <v>26</v>
      </c>
      <c r="Y1" s="622"/>
    </row>
    <row r="2" ht="5.25" customHeight="1" thickBot="1"/>
    <row r="3" spans="1:25" ht="24.75" customHeight="1" thickTop="1">
      <c r="A3" s="623" t="s">
        <v>44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40" t="s">
        <v>42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2"/>
    </row>
    <row r="5" spans="1:25" s="131" customFormat="1" ht="19.5" customHeight="1" thickBot="1" thickTop="1">
      <c r="A5" s="626" t="s">
        <v>41</v>
      </c>
      <c r="B5" s="612" t="s">
        <v>34</v>
      </c>
      <c r="C5" s="613"/>
      <c r="D5" s="613"/>
      <c r="E5" s="613"/>
      <c r="F5" s="613"/>
      <c r="G5" s="613"/>
      <c r="H5" s="613"/>
      <c r="I5" s="613"/>
      <c r="J5" s="614"/>
      <c r="K5" s="614"/>
      <c r="L5" s="614"/>
      <c r="M5" s="615"/>
      <c r="N5" s="616" t="s">
        <v>33</v>
      </c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5"/>
    </row>
    <row r="6" spans="1:25" s="130" customFormat="1" ht="26.25" customHeight="1" thickBot="1">
      <c r="A6" s="627"/>
      <c r="B6" s="619" t="s">
        <v>154</v>
      </c>
      <c r="C6" s="608"/>
      <c r="D6" s="608"/>
      <c r="E6" s="608"/>
      <c r="F6" s="620"/>
      <c r="G6" s="609" t="s">
        <v>32</v>
      </c>
      <c r="H6" s="619" t="s">
        <v>155</v>
      </c>
      <c r="I6" s="608"/>
      <c r="J6" s="608"/>
      <c r="K6" s="608"/>
      <c r="L6" s="620"/>
      <c r="M6" s="609" t="s">
        <v>31</v>
      </c>
      <c r="N6" s="607" t="s">
        <v>156</v>
      </c>
      <c r="O6" s="608"/>
      <c r="P6" s="608"/>
      <c r="Q6" s="608"/>
      <c r="R6" s="608"/>
      <c r="S6" s="609" t="s">
        <v>32</v>
      </c>
      <c r="T6" s="607" t="s">
        <v>157</v>
      </c>
      <c r="U6" s="608"/>
      <c r="V6" s="608"/>
      <c r="W6" s="608"/>
      <c r="X6" s="608"/>
      <c r="Y6" s="609" t="s">
        <v>31</v>
      </c>
    </row>
    <row r="7" spans="1:25" s="125" customFormat="1" ht="26.25" customHeight="1">
      <c r="A7" s="628"/>
      <c r="B7" s="632" t="s">
        <v>20</v>
      </c>
      <c r="C7" s="633"/>
      <c r="D7" s="630" t="s">
        <v>19</v>
      </c>
      <c r="E7" s="631"/>
      <c r="F7" s="617" t="s">
        <v>15</v>
      </c>
      <c r="G7" s="610"/>
      <c r="H7" s="632" t="s">
        <v>20</v>
      </c>
      <c r="I7" s="633"/>
      <c r="J7" s="630" t="s">
        <v>19</v>
      </c>
      <c r="K7" s="631"/>
      <c r="L7" s="617" t="s">
        <v>15</v>
      </c>
      <c r="M7" s="610"/>
      <c r="N7" s="633" t="s">
        <v>20</v>
      </c>
      <c r="O7" s="633"/>
      <c r="P7" s="638" t="s">
        <v>19</v>
      </c>
      <c r="Q7" s="633"/>
      <c r="R7" s="617" t="s">
        <v>15</v>
      </c>
      <c r="S7" s="610"/>
      <c r="T7" s="639" t="s">
        <v>20</v>
      </c>
      <c r="U7" s="631"/>
      <c r="V7" s="630" t="s">
        <v>19</v>
      </c>
      <c r="W7" s="634"/>
      <c r="X7" s="617" t="s">
        <v>15</v>
      </c>
      <c r="Y7" s="610"/>
    </row>
    <row r="8" spans="1:25" s="125" customFormat="1" ht="16.5" customHeight="1" thickBot="1">
      <c r="A8" s="629"/>
      <c r="B8" s="128" t="s">
        <v>29</v>
      </c>
      <c r="C8" s="126" t="s">
        <v>28</v>
      </c>
      <c r="D8" s="127" t="s">
        <v>29</v>
      </c>
      <c r="E8" s="126" t="s">
        <v>28</v>
      </c>
      <c r="F8" s="618"/>
      <c r="G8" s="611"/>
      <c r="H8" s="128" t="s">
        <v>29</v>
      </c>
      <c r="I8" s="126" t="s">
        <v>28</v>
      </c>
      <c r="J8" s="127" t="s">
        <v>29</v>
      </c>
      <c r="K8" s="126" t="s">
        <v>28</v>
      </c>
      <c r="L8" s="618"/>
      <c r="M8" s="611"/>
      <c r="N8" s="128" t="s">
        <v>29</v>
      </c>
      <c r="O8" s="126" t="s">
        <v>28</v>
      </c>
      <c r="P8" s="127" t="s">
        <v>29</v>
      </c>
      <c r="Q8" s="126" t="s">
        <v>28</v>
      </c>
      <c r="R8" s="618"/>
      <c r="S8" s="611"/>
      <c r="T8" s="128" t="s">
        <v>29</v>
      </c>
      <c r="U8" s="126" t="s">
        <v>28</v>
      </c>
      <c r="V8" s="127" t="s">
        <v>29</v>
      </c>
      <c r="W8" s="126" t="s">
        <v>28</v>
      </c>
      <c r="X8" s="618"/>
      <c r="Y8" s="611"/>
    </row>
    <row r="9" spans="1:25" s="114" customFormat="1" ht="18" customHeight="1" thickBot="1" thickTop="1">
      <c r="A9" s="124" t="s">
        <v>22</v>
      </c>
      <c r="B9" s="123">
        <f>SUM(B10:B59)</f>
        <v>23957.267000000007</v>
      </c>
      <c r="C9" s="117">
        <f>SUM(C10:C59)</f>
        <v>13194.999000000005</v>
      </c>
      <c r="D9" s="118">
        <f>SUM(D10:D59)</f>
        <v>10316.453000000001</v>
      </c>
      <c r="E9" s="117">
        <f>SUM(E10:E59)</f>
        <v>3650.6159999999995</v>
      </c>
      <c r="F9" s="116">
        <f>SUM(B9:E9)</f>
        <v>51119.335000000014</v>
      </c>
      <c r="G9" s="487">
        <f>F9/$F$9</f>
        <v>1</v>
      </c>
      <c r="H9" s="119">
        <f>SUM(H10:H59)</f>
        <v>26922.976999999995</v>
      </c>
      <c r="I9" s="117">
        <f>SUM(I10:I59)</f>
        <v>13568.127999999995</v>
      </c>
      <c r="J9" s="118">
        <f>SUM(J10:J59)</f>
        <v>7023.39297</v>
      </c>
      <c r="K9" s="117">
        <f>SUM(K10:K59)</f>
        <v>1404.2139999999997</v>
      </c>
      <c r="L9" s="116">
        <f>SUM(H9:K9)</f>
        <v>48918.71196999999</v>
      </c>
      <c r="M9" s="122">
        <f>IF(ISERROR(F9/L9-1),"         /0",(F9/L9-1))</f>
        <v>0.04498530197094275</v>
      </c>
      <c r="N9" s="121">
        <f>SUM(N10:N59)</f>
        <v>23957.267000000007</v>
      </c>
      <c r="O9" s="117">
        <f>SUM(O10:O59)</f>
        <v>13194.999000000005</v>
      </c>
      <c r="P9" s="118">
        <f>SUM(P10:P59)</f>
        <v>10316.453000000001</v>
      </c>
      <c r="Q9" s="117">
        <f>SUM(Q10:Q59)</f>
        <v>3650.6159999999995</v>
      </c>
      <c r="R9" s="116">
        <f>SUM(N9:Q9)</f>
        <v>51119.335000000014</v>
      </c>
      <c r="S9" s="487">
        <f>R9/$R$9</f>
        <v>1</v>
      </c>
      <c r="T9" s="119">
        <f>SUM(T10:T59)</f>
        <v>26922.976999999995</v>
      </c>
      <c r="U9" s="117">
        <f>SUM(U10:U59)</f>
        <v>13568.127999999995</v>
      </c>
      <c r="V9" s="118">
        <f>SUM(V10:V59)</f>
        <v>7023.39297</v>
      </c>
      <c r="W9" s="117">
        <f>SUM(W10:W59)</f>
        <v>1404.2139999999997</v>
      </c>
      <c r="X9" s="116">
        <f>SUM(T9:W9)</f>
        <v>48918.71196999999</v>
      </c>
      <c r="Y9" s="115">
        <f>IF(ISERROR(R9/X9-1),"         /0",(R9/X9-1))</f>
        <v>0.04498530197094275</v>
      </c>
    </row>
    <row r="10" spans="1:25" ht="19.5" customHeight="1" thickTop="1">
      <c r="A10" s="422" t="s">
        <v>178</v>
      </c>
      <c r="B10" s="424">
        <v>8383.014</v>
      </c>
      <c r="C10" s="425">
        <v>3684.7390000000005</v>
      </c>
      <c r="D10" s="426">
        <v>0</v>
      </c>
      <c r="E10" s="425">
        <v>0</v>
      </c>
      <c r="F10" s="427">
        <f>SUM(B10:E10)</f>
        <v>12067.753</v>
      </c>
      <c r="G10" s="428">
        <f>F10/$F$9</f>
        <v>0.23607022665689992</v>
      </c>
      <c r="H10" s="429">
        <v>8691.928</v>
      </c>
      <c r="I10" s="425">
        <v>3886.260999999999</v>
      </c>
      <c r="J10" s="426"/>
      <c r="K10" s="425"/>
      <c r="L10" s="427">
        <f>SUM(H10:K10)</f>
        <v>12578.188999999998</v>
      </c>
      <c r="M10" s="430">
        <f>IF(ISERROR(F10/L10-1),"         /0",(F10/L10-1))</f>
        <v>-0.040581040720567785</v>
      </c>
      <c r="N10" s="424">
        <v>8383.014</v>
      </c>
      <c r="O10" s="425">
        <v>3684.7390000000005</v>
      </c>
      <c r="P10" s="426"/>
      <c r="Q10" s="425"/>
      <c r="R10" s="427">
        <f>SUM(N10:Q10)</f>
        <v>12067.753</v>
      </c>
      <c r="S10" s="428">
        <f>R10/$R$9</f>
        <v>0.23607022665689992</v>
      </c>
      <c r="T10" s="429">
        <v>8691.928</v>
      </c>
      <c r="U10" s="425">
        <v>3886.260999999999</v>
      </c>
      <c r="V10" s="426"/>
      <c r="W10" s="425"/>
      <c r="X10" s="427">
        <f>SUM(T10:W10)</f>
        <v>12578.188999999998</v>
      </c>
      <c r="Y10" s="431">
        <f>IF(ISERROR(R10/X10-1),"         /0",IF(R10/X10&gt;5,"  *  ",(R10/X10-1)))</f>
        <v>-0.040581040720567785</v>
      </c>
    </row>
    <row r="11" spans="1:25" ht="19.5" customHeight="1">
      <c r="A11" s="432" t="s">
        <v>159</v>
      </c>
      <c r="B11" s="384">
        <v>2642.068</v>
      </c>
      <c r="C11" s="385">
        <v>2533.443</v>
      </c>
      <c r="D11" s="386">
        <v>0</v>
      </c>
      <c r="E11" s="385">
        <v>0</v>
      </c>
      <c r="F11" s="387">
        <f>SUM(B11:E11)</f>
        <v>5175.511</v>
      </c>
      <c r="G11" s="388">
        <f>F11/$F$9</f>
        <v>0.10124370749345622</v>
      </c>
      <c r="H11" s="389">
        <v>2512.256</v>
      </c>
      <c r="I11" s="385">
        <v>2264.8459999999995</v>
      </c>
      <c r="J11" s="386">
        <v>3.316</v>
      </c>
      <c r="K11" s="385">
        <v>0</v>
      </c>
      <c r="L11" s="387">
        <f>SUM(H11:K11)</f>
        <v>4780.417999999999</v>
      </c>
      <c r="M11" s="390">
        <f>IF(ISERROR(F11/L11-1),"         /0",(F11/L11-1))</f>
        <v>0.08264821193460525</v>
      </c>
      <c r="N11" s="384">
        <v>2642.068</v>
      </c>
      <c r="O11" s="385">
        <v>2533.443</v>
      </c>
      <c r="P11" s="386">
        <v>0</v>
      </c>
      <c r="Q11" s="385">
        <v>0</v>
      </c>
      <c r="R11" s="387">
        <f>SUM(N11:Q11)</f>
        <v>5175.511</v>
      </c>
      <c r="S11" s="388">
        <f>R11/$R$9</f>
        <v>0.10124370749345622</v>
      </c>
      <c r="T11" s="389">
        <v>2512.256</v>
      </c>
      <c r="U11" s="385">
        <v>2264.8459999999995</v>
      </c>
      <c r="V11" s="386">
        <v>3.316</v>
      </c>
      <c r="W11" s="385">
        <v>0</v>
      </c>
      <c r="X11" s="387">
        <f>SUM(T11:W11)</f>
        <v>4780.417999999999</v>
      </c>
      <c r="Y11" s="391">
        <f>IF(ISERROR(R11/X11-1),"         /0",IF(R11/X11&gt;5,"  *  ",(R11/X11-1)))</f>
        <v>0.08264821193460525</v>
      </c>
    </row>
    <row r="12" spans="1:25" ht="19.5" customHeight="1">
      <c r="A12" s="432" t="s">
        <v>212</v>
      </c>
      <c r="B12" s="384">
        <v>0</v>
      </c>
      <c r="C12" s="385">
        <v>0</v>
      </c>
      <c r="D12" s="386">
        <v>3260.331</v>
      </c>
      <c r="E12" s="385">
        <v>1453.067</v>
      </c>
      <c r="F12" s="387">
        <f>SUM(B12:E12)</f>
        <v>4713.398</v>
      </c>
      <c r="G12" s="388">
        <f>F12/$F$9</f>
        <v>0.09220382072654112</v>
      </c>
      <c r="H12" s="389"/>
      <c r="I12" s="385"/>
      <c r="J12" s="386">
        <v>556.3</v>
      </c>
      <c r="K12" s="385">
        <v>369.2</v>
      </c>
      <c r="L12" s="387">
        <f>SUM(H12:K12)</f>
        <v>925.5</v>
      </c>
      <c r="M12" s="390">
        <f>IF(ISERROR(F12/L12-1),"         /0",(F12/L12-1))</f>
        <v>4.092812533765533</v>
      </c>
      <c r="N12" s="384"/>
      <c r="O12" s="385"/>
      <c r="P12" s="386">
        <v>3260.331</v>
      </c>
      <c r="Q12" s="385">
        <v>1453.067</v>
      </c>
      <c r="R12" s="387">
        <f>SUM(N12:Q12)</f>
        <v>4713.398</v>
      </c>
      <c r="S12" s="388">
        <f>R12/$R$9</f>
        <v>0.09220382072654112</v>
      </c>
      <c r="T12" s="389"/>
      <c r="U12" s="385"/>
      <c r="V12" s="386">
        <v>556.3</v>
      </c>
      <c r="W12" s="385">
        <v>369.2</v>
      </c>
      <c r="X12" s="387">
        <f>SUM(T12:W12)</f>
        <v>925.5</v>
      </c>
      <c r="Y12" s="391" t="str">
        <f>IF(ISERROR(R12/X12-1),"         /0",IF(R12/X12&gt;5,"  *  ",(R12/X12-1)))</f>
        <v>  *  </v>
      </c>
    </row>
    <row r="13" spans="1:25" ht="19.5" customHeight="1">
      <c r="A13" s="432" t="s">
        <v>213</v>
      </c>
      <c r="B13" s="384">
        <v>2873.2650000000003</v>
      </c>
      <c r="C13" s="385">
        <v>1767.576</v>
      </c>
      <c r="D13" s="386">
        <v>0</v>
      </c>
      <c r="E13" s="385">
        <v>0</v>
      </c>
      <c r="F13" s="387">
        <f>SUM(B13:E13)</f>
        <v>4640.841</v>
      </c>
      <c r="G13" s="388">
        <f>F13/$F$9</f>
        <v>0.09078445562721031</v>
      </c>
      <c r="H13" s="389">
        <v>3487.505</v>
      </c>
      <c r="I13" s="385">
        <v>966.045</v>
      </c>
      <c r="J13" s="386"/>
      <c r="K13" s="385"/>
      <c r="L13" s="387">
        <f>SUM(H13:K13)</f>
        <v>4453.55</v>
      </c>
      <c r="M13" s="390">
        <f>IF(ISERROR(F13/L13-1),"         /0",(F13/L13-1))</f>
        <v>0.04205431621964495</v>
      </c>
      <c r="N13" s="384">
        <v>2873.2650000000003</v>
      </c>
      <c r="O13" s="385">
        <v>1767.576</v>
      </c>
      <c r="P13" s="386"/>
      <c r="Q13" s="385"/>
      <c r="R13" s="387">
        <f>SUM(N13:Q13)</f>
        <v>4640.841</v>
      </c>
      <c r="S13" s="388">
        <f>R13/$R$9</f>
        <v>0.09078445562721031</v>
      </c>
      <c r="T13" s="389">
        <v>3487.505</v>
      </c>
      <c r="U13" s="385">
        <v>966.045</v>
      </c>
      <c r="V13" s="386"/>
      <c r="W13" s="385"/>
      <c r="X13" s="387">
        <f>SUM(T13:W13)</f>
        <v>4453.55</v>
      </c>
      <c r="Y13" s="391">
        <f>IF(ISERROR(R13/X13-1),"         /0",IF(R13/X13&gt;5,"  *  ",(R13/X13-1)))</f>
        <v>0.04205431621964495</v>
      </c>
    </row>
    <row r="14" spans="1:25" ht="19.5" customHeight="1">
      <c r="A14" s="432" t="s">
        <v>214</v>
      </c>
      <c r="B14" s="384">
        <v>1987.4379999999999</v>
      </c>
      <c r="C14" s="385">
        <v>838.029</v>
      </c>
      <c r="D14" s="386">
        <v>1021.898</v>
      </c>
      <c r="E14" s="385">
        <v>45.661</v>
      </c>
      <c r="F14" s="387">
        <f aca="true" t="shared" si="0" ref="F14:F29">SUM(B14:E14)</f>
        <v>3893.026</v>
      </c>
      <c r="G14" s="388">
        <f aca="true" t="shared" si="1" ref="G14:G29">F14/$F$9</f>
        <v>0.07615564639093993</v>
      </c>
      <c r="H14" s="389">
        <v>2186.225</v>
      </c>
      <c r="I14" s="385">
        <v>884.875</v>
      </c>
      <c r="J14" s="386">
        <v>1650.724</v>
      </c>
      <c r="K14" s="385">
        <v>174.793</v>
      </c>
      <c r="L14" s="387">
        <f aca="true" t="shared" si="2" ref="L14:L29">SUM(H14:K14)</f>
        <v>4896.616999999999</v>
      </c>
      <c r="M14" s="390">
        <f aca="true" t="shared" si="3" ref="M14:M29">IF(ISERROR(F14/L14-1),"         /0",(F14/L14-1))</f>
        <v>-0.20495599308665546</v>
      </c>
      <c r="N14" s="384">
        <v>1987.4379999999999</v>
      </c>
      <c r="O14" s="385">
        <v>838.029</v>
      </c>
      <c r="P14" s="386">
        <v>1021.898</v>
      </c>
      <c r="Q14" s="385">
        <v>45.661</v>
      </c>
      <c r="R14" s="387">
        <f aca="true" t="shared" si="4" ref="R14:R29">SUM(N14:Q14)</f>
        <v>3893.026</v>
      </c>
      <c r="S14" s="388">
        <f aca="true" t="shared" si="5" ref="S14:S29">R14/$R$9</f>
        <v>0.07615564639093993</v>
      </c>
      <c r="T14" s="389">
        <v>2186.225</v>
      </c>
      <c r="U14" s="385">
        <v>884.875</v>
      </c>
      <c r="V14" s="386">
        <v>1650.724</v>
      </c>
      <c r="W14" s="385">
        <v>174.793</v>
      </c>
      <c r="X14" s="387">
        <f aca="true" t="shared" si="6" ref="X14:X29">SUM(T14:W14)</f>
        <v>4896.616999999999</v>
      </c>
      <c r="Y14" s="391">
        <f aca="true" t="shared" si="7" ref="Y14:Y29">IF(ISERROR(R14/X14-1),"         /0",IF(R14/X14&gt;5,"  *  ",(R14/X14-1)))</f>
        <v>-0.20495599308665546</v>
      </c>
    </row>
    <row r="15" spans="1:25" ht="19.5" customHeight="1">
      <c r="A15" s="432" t="s">
        <v>215</v>
      </c>
      <c r="B15" s="384">
        <v>0</v>
      </c>
      <c r="C15" s="385">
        <v>0</v>
      </c>
      <c r="D15" s="386">
        <v>1337.6219999999998</v>
      </c>
      <c r="E15" s="385">
        <v>827.909</v>
      </c>
      <c r="F15" s="387">
        <f aca="true" t="shared" si="8" ref="F15:F20">SUM(B15:E15)</f>
        <v>2165.531</v>
      </c>
      <c r="G15" s="388">
        <f t="shared" si="1"/>
        <v>0.04236226860149881</v>
      </c>
      <c r="H15" s="389"/>
      <c r="I15" s="385"/>
      <c r="J15" s="386">
        <v>3339.2140000000004</v>
      </c>
      <c r="K15" s="385">
        <v>596.1999999999999</v>
      </c>
      <c r="L15" s="387">
        <f aca="true" t="shared" si="9" ref="L15:L20">SUM(H15:K15)</f>
        <v>3935.414</v>
      </c>
      <c r="M15" s="390">
        <f aca="true" t="shared" si="10" ref="M15:M20">IF(ISERROR(F15/L15-1),"         /0",(F15/L15-1))</f>
        <v>-0.44973235344489804</v>
      </c>
      <c r="N15" s="384"/>
      <c r="O15" s="385"/>
      <c r="P15" s="386">
        <v>1337.6219999999998</v>
      </c>
      <c r="Q15" s="385">
        <v>827.909</v>
      </c>
      <c r="R15" s="387">
        <f aca="true" t="shared" si="11" ref="R15:R20">SUM(N15:Q15)</f>
        <v>2165.531</v>
      </c>
      <c r="S15" s="388">
        <f t="shared" si="5"/>
        <v>0.04236226860149881</v>
      </c>
      <c r="T15" s="389"/>
      <c r="U15" s="385"/>
      <c r="V15" s="386">
        <v>3339.2140000000004</v>
      </c>
      <c r="W15" s="385">
        <v>596.1999999999999</v>
      </c>
      <c r="X15" s="387">
        <f aca="true" t="shared" si="12" ref="X15:X20">SUM(T15:W15)</f>
        <v>3935.414</v>
      </c>
      <c r="Y15" s="391">
        <f aca="true" t="shared" si="13" ref="Y15:Y20">IF(ISERROR(R15/X15-1),"         /0",IF(R15/X15&gt;5,"  *  ",(R15/X15-1)))</f>
        <v>-0.44973235344489804</v>
      </c>
    </row>
    <row r="16" spans="1:25" ht="19.5" customHeight="1">
      <c r="A16" s="432" t="s">
        <v>216</v>
      </c>
      <c r="B16" s="384">
        <v>1541.938</v>
      </c>
      <c r="C16" s="385">
        <v>300.433</v>
      </c>
      <c r="D16" s="386">
        <v>0</v>
      </c>
      <c r="E16" s="385">
        <v>0</v>
      </c>
      <c r="F16" s="387">
        <f t="shared" si="8"/>
        <v>1842.371</v>
      </c>
      <c r="G16" s="388">
        <f t="shared" si="1"/>
        <v>0.036040590121135176</v>
      </c>
      <c r="H16" s="389">
        <v>2549.837</v>
      </c>
      <c r="I16" s="385">
        <v>783.1610000000001</v>
      </c>
      <c r="J16" s="386"/>
      <c r="K16" s="385"/>
      <c r="L16" s="387">
        <f t="shared" si="9"/>
        <v>3332.998</v>
      </c>
      <c r="M16" s="390">
        <f t="shared" si="10"/>
        <v>-0.4472330916490199</v>
      </c>
      <c r="N16" s="384">
        <v>1541.938</v>
      </c>
      <c r="O16" s="385">
        <v>300.433</v>
      </c>
      <c r="P16" s="386"/>
      <c r="Q16" s="385"/>
      <c r="R16" s="387">
        <f t="shared" si="11"/>
        <v>1842.371</v>
      </c>
      <c r="S16" s="388">
        <f t="shared" si="5"/>
        <v>0.036040590121135176</v>
      </c>
      <c r="T16" s="389">
        <v>2549.837</v>
      </c>
      <c r="U16" s="385">
        <v>783.1610000000001</v>
      </c>
      <c r="V16" s="386"/>
      <c r="W16" s="385"/>
      <c r="X16" s="387">
        <f t="shared" si="12"/>
        <v>3332.998</v>
      </c>
      <c r="Y16" s="391">
        <f t="shared" si="13"/>
        <v>-0.4472330916490199</v>
      </c>
    </row>
    <row r="17" spans="1:25" ht="19.5" customHeight="1">
      <c r="A17" s="432" t="s">
        <v>217</v>
      </c>
      <c r="B17" s="384">
        <v>0</v>
      </c>
      <c r="C17" s="385">
        <v>0</v>
      </c>
      <c r="D17" s="386">
        <v>1257.341</v>
      </c>
      <c r="E17" s="385">
        <v>234.997</v>
      </c>
      <c r="F17" s="387">
        <f t="shared" si="8"/>
        <v>1492.338</v>
      </c>
      <c r="G17" s="388">
        <f t="shared" si="1"/>
        <v>0.029193220138720496</v>
      </c>
      <c r="H17" s="389"/>
      <c r="I17" s="385"/>
      <c r="J17" s="386"/>
      <c r="K17" s="385"/>
      <c r="L17" s="387">
        <f t="shared" si="9"/>
        <v>0</v>
      </c>
      <c r="M17" s="390" t="str">
        <f t="shared" si="10"/>
        <v>         /0</v>
      </c>
      <c r="N17" s="384"/>
      <c r="O17" s="385"/>
      <c r="P17" s="386">
        <v>1257.341</v>
      </c>
      <c r="Q17" s="385">
        <v>234.997</v>
      </c>
      <c r="R17" s="387">
        <f t="shared" si="11"/>
        <v>1492.338</v>
      </c>
      <c r="S17" s="388">
        <f t="shared" si="5"/>
        <v>0.029193220138720496</v>
      </c>
      <c r="T17" s="389"/>
      <c r="U17" s="385"/>
      <c r="V17" s="386"/>
      <c r="W17" s="385"/>
      <c r="X17" s="387">
        <f t="shared" si="12"/>
        <v>0</v>
      </c>
      <c r="Y17" s="391" t="str">
        <f t="shared" si="13"/>
        <v>         /0</v>
      </c>
    </row>
    <row r="18" spans="1:25" ht="19.5" customHeight="1">
      <c r="A18" s="432" t="s">
        <v>218</v>
      </c>
      <c r="B18" s="384">
        <v>813.0860000000001</v>
      </c>
      <c r="C18" s="385">
        <v>308.667</v>
      </c>
      <c r="D18" s="386">
        <v>85.94</v>
      </c>
      <c r="E18" s="385">
        <v>22.25</v>
      </c>
      <c r="F18" s="387">
        <f t="shared" si="8"/>
        <v>1229.9430000000002</v>
      </c>
      <c r="G18" s="388">
        <f t="shared" si="1"/>
        <v>0.024060230830467568</v>
      </c>
      <c r="H18" s="389">
        <v>982.845</v>
      </c>
      <c r="I18" s="385">
        <v>519.944</v>
      </c>
      <c r="J18" s="386"/>
      <c r="K18" s="385"/>
      <c r="L18" s="387">
        <f t="shared" si="9"/>
        <v>1502.789</v>
      </c>
      <c r="M18" s="390">
        <f t="shared" si="10"/>
        <v>-0.1815597532321569</v>
      </c>
      <c r="N18" s="384">
        <v>813.0860000000001</v>
      </c>
      <c r="O18" s="385">
        <v>308.667</v>
      </c>
      <c r="P18" s="386">
        <v>85.94</v>
      </c>
      <c r="Q18" s="385">
        <v>22.25</v>
      </c>
      <c r="R18" s="387">
        <f t="shared" si="11"/>
        <v>1229.9430000000002</v>
      </c>
      <c r="S18" s="388">
        <f t="shared" si="5"/>
        <v>0.024060230830467568</v>
      </c>
      <c r="T18" s="389">
        <v>982.845</v>
      </c>
      <c r="U18" s="385">
        <v>519.944</v>
      </c>
      <c r="V18" s="386"/>
      <c r="W18" s="385"/>
      <c r="X18" s="387">
        <f t="shared" si="12"/>
        <v>1502.789</v>
      </c>
      <c r="Y18" s="391">
        <f t="shared" si="13"/>
        <v>-0.1815597532321569</v>
      </c>
    </row>
    <row r="19" spans="1:25" ht="19.5" customHeight="1">
      <c r="A19" s="432" t="s">
        <v>219</v>
      </c>
      <c r="B19" s="384">
        <v>1107.573</v>
      </c>
      <c r="C19" s="385">
        <v>60.974000000000004</v>
      </c>
      <c r="D19" s="386">
        <v>0</v>
      </c>
      <c r="E19" s="385">
        <v>0</v>
      </c>
      <c r="F19" s="387">
        <f t="shared" si="8"/>
        <v>1168.547</v>
      </c>
      <c r="G19" s="388">
        <f t="shared" si="1"/>
        <v>0.022859197992305645</v>
      </c>
      <c r="H19" s="389">
        <v>935.03</v>
      </c>
      <c r="I19" s="385">
        <v>115.76700000000001</v>
      </c>
      <c r="J19" s="386"/>
      <c r="K19" s="385"/>
      <c r="L19" s="387">
        <f t="shared" si="9"/>
        <v>1050.797</v>
      </c>
      <c r="M19" s="390">
        <f t="shared" si="10"/>
        <v>0.11205779993661946</v>
      </c>
      <c r="N19" s="384">
        <v>1107.573</v>
      </c>
      <c r="O19" s="385">
        <v>60.974000000000004</v>
      </c>
      <c r="P19" s="386"/>
      <c r="Q19" s="385"/>
      <c r="R19" s="387">
        <f t="shared" si="11"/>
        <v>1168.547</v>
      </c>
      <c r="S19" s="388">
        <f t="shared" si="5"/>
        <v>0.022859197992305645</v>
      </c>
      <c r="T19" s="389">
        <v>935.03</v>
      </c>
      <c r="U19" s="385">
        <v>115.76700000000001</v>
      </c>
      <c r="V19" s="386"/>
      <c r="W19" s="385"/>
      <c r="X19" s="387">
        <f t="shared" si="12"/>
        <v>1050.797</v>
      </c>
      <c r="Y19" s="391">
        <f t="shared" si="13"/>
        <v>0.11205779993661946</v>
      </c>
    </row>
    <row r="20" spans="1:25" ht="19.5" customHeight="1">
      <c r="A20" s="432" t="s">
        <v>175</v>
      </c>
      <c r="B20" s="384">
        <v>563.0070000000001</v>
      </c>
      <c r="C20" s="385">
        <v>446.66799999999995</v>
      </c>
      <c r="D20" s="386">
        <v>0</v>
      </c>
      <c r="E20" s="385">
        <v>0</v>
      </c>
      <c r="F20" s="387">
        <f t="shared" si="8"/>
        <v>1009.675</v>
      </c>
      <c r="G20" s="388">
        <f t="shared" si="1"/>
        <v>0.01975133283717403</v>
      </c>
      <c r="H20" s="389">
        <v>446.275</v>
      </c>
      <c r="I20" s="385">
        <v>196.002</v>
      </c>
      <c r="J20" s="386"/>
      <c r="K20" s="385"/>
      <c r="L20" s="387">
        <f t="shared" si="9"/>
        <v>642.277</v>
      </c>
      <c r="M20" s="390">
        <f t="shared" si="10"/>
        <v>0.5720242200794983</v>
      </c>
      <c r="N20" s="384">
        <v>563.0070000000001</v>
      </c>
      <c r="O20" s="385">
        <v>446.66799999999995</v>
      </c>
      <c r="P20" s="386"/>
      <c r="Q20" s="385"/>
      <c r="R20" s="387">
        <f t="shared" si="11"/>
        <v>1009.675</v>
      </c>
      <c r="S20" s="388">
        <f t="shared" si="5"/>
        <v>0.01975133283717403</v>
      </c>
      <c r="T20" s="389">
        <v>446.275</v>
      </c>
      <c r="U20" s="385">
        <v>196.002</v>
      </c>
      <c r="V20" s="386"/>
      <c r="W20" s="385"/>
      <c r="X20" s="387">
        <f t="shared" si="12"/>
        <v>642.277</v>
      </c>
      <c r="Y20" s="391">
        <f t="shared" si="13"/>
        <v>0.5720242200794983</v>
      </c>
    </row>
    <row r="21" spans="1:25" ht="19.5" customHeight="1">
      <c r="A21" s="432" t="s">
        <v>220</v>
      </c>
      <c r="B21" s="384">
        <v>0</v>
      </c>
      <c r="C21" s="385">
        <v>0</v>
      </c>
      <c r="D21" s="386">
        <v>577.137</v>
      </c>
      <c r="E21" s="385">
        <v>183.127</v>
      </c>
      <c r="F21" s="387">
        <f t="shared" si="0"/>
        <v>760.2639999999999</v>
      </c>
      <c r="G21" s="388">
        <f t="shared" si="1"/>
        <v>0.014872337443356799</v>
      </c>
      <c r="H21" s="389"/>
      <c r="I21" s="385"/>
      <c r="J21" s="386"/>
      <c r="K21" s="385"/>
      <c r="L21" s="387">
        <f t="shared" si="2"/>
        <v>0</v>
      </c>
      <c r="M21" s="390" t="str">
        <f t="shared" si="3"/>
        <v>         /0</v>
      </c>
      <c r="N21" s="384"/>
      <c r="O21" s="385"/>
      <c r="P21" s="386">
        <v>577.137</v>
      </c>
      <c r="Q21" s="385">
        <v>183.127</v>
      </c>
      <c r="R21" s="387">
        <f t="shared" si="4"/>
        <v>760.2639999999999</v>
      </c>
      <c r="S21" s="388">
        <f t="shared" si="5"/>
        <v>0.014872337443356799</v>
      </c>
      <c r="T21" s="389"/>
      <c r="U21" s="385"/>
      <c r="V21" s="386"/>
      <c r="W21" s="385"/>
      <c r="X21" s="387">
        <f t="shared" si="6"/>
        <v>0</v>
      </c>
      <c r="Y21" s="391" t="str">
        <f t="shared" si="7"/>
        <v>         /0</v>
      </c>
    </row>
    <row r="22" spans="1:25" ht="19.5" customHeight="1">
      <c r="A22" s="432" t="s">
        <v>221</v>
      </c>
      <c r="B22" s="384">
        <v>594.356</v>
      </c>
      <c r="C22" s="385">
        <v>94.819</v>
      </c>
      <c r="D22" s="386">
        <v>0</v>
      </c>
      <c r="E22" s="385">
        <v>0</v>
      </c>
      <c r="F22" s="387">
        <f t="shared" si="0"/>
        <v>689.175</v>
      </c>
      <c r="G22" s="388">
        <f t="shared" si="1"/>
        <v>0.013481689462509631</v>
      </c>
      <c r="H22" s="389">
        <v>530.227</v>
      </c>
      <c r="I22" s="385">
        <v>68.802</v>
      </c>
      <c r="J22" s="386"/>
      <c r="K22" s="385"/>
      <c r="L22" s="387">
        <f t="shared" si="2"/>
        <v>599.029</v>
      </c>
      <c r="M22" s="390">
        <f t="shared" si="3"/>
        <v>0.15048687125331162</v>
      </c>
      <c r="N22" s="384">
        <v>594.356</v>
      </c>
      <c r="O22" s="385">
        <v>94.819</v>
      </c>
      <c r="P22" s="386"/>
      <c r="Q22" s="385"/>
      <c r="R22" s="387">
        <f t="shared" si="4"/>
        <v>689.175</v>
      </c>
      <c r="S22" s="388">
        <f t="shared" si="5"/>
        <v>0.013481689462509631</v>
      </c>
      <c r="T22" s="389">
        <v>530.227</v>
      </c>
      <c r="U22" s="385">
        <v>68.802</v>
      </c>
      <c r="V22" s="386"/>
      <c r="W22" s="385"/>
      <c r="X22" s="387">
        <f t="shared" si="6"/>
        <v>599.029</v>
      </c>
      <c r="Y22" s="391">
        <f t="shared" si="7"/>
        <v>0.15048687125331162</v>
      </c>
    </row>
    <row r="23" spans="1:25" ht="19.5" customHeight="1">
      <c r="A23" s="432" t="s">
        <v>222</v>
      </c>
      <c r="B23" s="384">
        <v>0</v>
      </c>
      <c r="C23" s="385">
        <v>0</v>
      </c>
      <c r="D23" s="386">
        <v>583.673</v>
      </c>
      <c r="E23" s="385">
        <v>73.855</v>
      </c>
      <c r="F23" s="387">
        <f t="shared" si="0"/>
        <v>657.528</v>
      </c>
      <c r="G23" s="388">
        <f t="shared" si="1"/>
        <v>0.012862608639177325</v>
      </c>
      <c r="H23" s="389"/>
      <c r="I23" s="385"/>
      <c r="J23" s="386"/>
      <c r="K23" s="385"/>
      <c r="L23" s="387">
        <f t="shared" si="2"/>
        <v>0</v>
      </c>
      <c r="M23" s="390" t="str">
        <f t="shared" si="3"/>
        <v>         /0</v>
      </c>
      <c r="N23" s="384"/>
      <c r="O23" s="385"/>
      <c r="P23" s="386">
        <v>583.673</v>
      </c>
      <c r="Q23" s="385">
        <v>73.855</v>
      </c>
      <c r="R23" s="387">
        <f t="shared" si="4"/>
        <v>657.528</v>
      </c>
      <c r="S23" s="388">
        <f t="shared" si="5"/>
        <v>0.012862608639177325</v>
      </c>
      <c r="T23" s="389"/>
      <c r="U23" s="385"/>
      <c r="V23" s="386"/>
      <c r="W23" s="385"/>
      <c r="X23" s="387">
        <f t="shared" si="6"/>
        <v>0</v>
      </c>
      <c r="Y23" s="391" t="str">
        <f t="shared" si="7"/>
        <v>         /0</v>
      </c>
    </row>
    <row r="24" spans="1:25" ht="19.5" customHeight="1">
      <c r="A24" s="432" t="s">
        <v>223</v>
      </c>
      <c r="B24" s="384">
        <v>0</v>
      </c>
      <c r="C24" s="385">
        <v>0</v>
      </c>
      <c r="D24" s="386">
        <v>391.375</v>
      </c>
      <c r="E24" s="385">
        <v>236.747</v>
      </c>
      <c r="F24" s="387">
        <f t="shared" si="0"/>
        <v>628.1220000000001</v>
      </c>
      <c r="G24" s="388">
        <f t="shared" si="1"/>
        <v>0.012287366414293142</v>
      </c>
      <c r="H24" s="389"/>
      <c r="I24" s="385"/>
      <c r="J24" s="386"/>
      <c r="K24" s="385"/>
      <c r="L24" s="387">
        <f t="shared" si="2"/>
        <v>0</v>
      </c>
      <c r="M24" s="390" t="str">
        <f t="shared" si="3"/>
        <v>         /0</v>
      </c>
      <c r="N24" s="384"/>
      <c r="O24" s="385"/>
      <c r="P24" s="386">
        <v>391.375</v>
      </c>
      <c r="Q24" s="385">
        <v>236.747</v>
      </c>
      <c r="R24" s="387">
        <f t="shared" si="4"/>
        <v>628.1220000000001</v>
      </c>
      <c r="S24" s="388">
        <f t="shared" si="5"/>
        <v>0.012287366414293142</v>
      </c>
      <c r="T24" s="389"/>
      <c r="U24" s="385"/>
      <c r="V24" s="386"/>
      <c r="W24" s="385"/>
      <c r="X24" s="387">
        <f t="shared" si="6"/>
        <v>0</v>
      </c>
      <c r="Y24" s="391" t="str">
        <f t="shared" si="7"/>
        <v>         /0</v>
      </c>
    </row>
    <row r="25" spans="1:25" ht="19.5" customHeight="1">
      <c r="A25" s="432" t="s">
        <v>224</v>
      </c>
      <c r="B25" s="384">
        <v>384.30899999999997</v>
      </c>
      <c r="C25" s="385">
        <v>239.411</v>
      </c>
      <c r="D25" s="386">
        <v>0</v>
      </c>
      <c r="E25" s="385">
        <v>0</v>
      </c>
      <c r="F25" s="387">
        <f t="shared" si="0"/>
        <v>623.72</v>
      </c>
      <c r="G25" s="388">
        <f t="shared" si="1"/>
        <v>0.012201254182981838</v>
      </c>
      <c r="H25" s="389">
        <v>532.731</v>
      </c>
      <c r="I25" s="385">
        <v>327.80100000000004</v>
      </c>
      <c r="J25" s="386"/>
      <c r="K25" s="385"/>
      <c r="L25" s="387">
        <f t="shared" si="2"/>
        <v>860.532</v>
      </c>
      <c r="M25" s="390">
        <f t="shared" si="3"/>
        <v>-0.2751925553029986</v>
      </c>
      <c r="N25" s="384">
        <v>384.30899999999997</v>
      </c>
      <c r="O25" s="385">
        <v>239.411</v>
      </c>
      <c r="P25" s="386"/>
      <c r="Q25" s="385"/>
      <c r="R25" s="387">
        <f t="shared" si="4"/>
        <v>623.72</v>
      </c>
      <c r="S25" s="388">
        <f t="shared" si="5"/>
        <v>0.012201254182981838</v>
      </c>
      <c r="T25" s="389">
        <v>532.731</v>
      </c>
      <c r="U25" s="385">
        <v>327.80100000000004</v>
      </c>
      <c r="V25" s="386"/>
      <c r="W25" s="385"/>
      <c r="X25" s="387">
        <f t="shared" si="6"/>
        <v>860.532</v>
      </c>
      <c r="Y25" s="391">
        <f t="shared" si="7"/>
        <v>-0.2751925553029986</v>
      </c>
    </row>
    <row r="26" spans="1:25" ht="19.5" customHeight="1">
      <c r="A26" s="432" t="s">
        <v>225</v>
      </c>
      <c r="B26" s="384">
        <v>0</v>
      </c>
      <c r="C26" s="385">
        <v>0</v>
      </c>
      <c r="D26" s="386">
        <v>505.575</v>
      </c>
      <c r="E26" s="385">
        <v>114.443</v>
      </c>
      <c r="F26" s="387">
        <f t="shared" si="0"/>
        <v>620.018</v>
      </c>
      <c r="G26" s="388">
        <f t="shared" si="1"/>
        <v>0.012128835400538756</v>
      </c>
      <c r="H26" s="389"/>
      <c r="I26" s="385"/>
      <c r="J26" s="386">
        <v>163.669</v>
      </c>
      <c r="K26" s="385">
        <v>4.884</v>
      </c>
      <c r="L26" s="387">
        <f t="shared" si="2"/>
        <v>168.553</v>
      </c>
      <c r="M26" s="390">
        <f t="shared" si="3"/>
        <v>2.678475019726733</v>
      </c>
      <c r="N26" s="384"/>
      <c r="O26" s="385"/>
      <c r="P26" s="386">
        <v>505.575</v>
      </c>
      <c r="Q26" s="385">
        <v>114.443</v>
      </c>
      <c r="R26" s="387">
        <f t="shared" si="4"/>
        <v>620.018</v>
      </c>
      <c r="S26" s="388">
        <f t="shared" si="5"/>
        <v>0.012128835400538756</v>
      </c>
      <c r="T26" s="389"/>
      <c r="U26" s="385"/>
      <c r="V26" s="386">
        <v>163.669</v>
      </c>
      <c r="W26" s="385">
        <v>4.884</v>
      </c>
      <c r="X26" s="387">
        <f t="shared" si="6"/>
        <v>168.553</v>
      </c>
      <c r="Y26" s="391">
        <f t="shared" si="7"/>
        <v>2.678475019726733</v>
      </c>
    </row>
    <row r="27" spans="1:25" ht="19.5" customHeight="1">
      <c r="A27" s="432" t="s">
        <v>183</v>
      </c>
      <c r="B27" s="384">
        <v>214.046</v>
      </c>
      <c r="C27" s="385">
        <v>368.107</v>
      </c>
      <c r="D27" s="386">
        <v>0</v>
      </c>
      <c r="E27" s="385">
        <v>0</v>
      </c>
      <c r="F27" s="387">
        <f t="shared" si="0"/>
        <v>582.153</v>
      </c>
      <c r="G27" s="388">
        <f t="shared" si="1"/>
        <v>0.011388117627117016</v>
      </c>
      <c r="H27" s="389">
        <v>410.134</v>
      </c>
      <c r="I27" s="385">
        <v>910.316</v>
      </c>
      <c r="J27" s="386"/>
      <c r="K27" s="385"/>
      <c r="L27" s="387">
        <f t="shared" si="2"/>
        <v>1320.45</v>
      </c>
      <c r="M27" s="390">
        <f t="shared" si="3"/>
        <v>-0.5591252981937975</v>
      </c>
      <c r="N27" s="384">
        <v>214.046</v>
      </c>
      <c r="O27" s="385">
        <v>368.107</v>
      </c>
      <c r="P27" s="386"/>
      <c r="Q27" s="385"/>
      <c r="R27" s="387">
        <f t="shared" si="4"/>
        <v>582.153</v>
      </c>
      <c r="S27" s="388">
        <f t="shared" si="5"/>
        <v>0.011388117627117016</v>
      </c>
      <c r="T27" s="389">
        <v>410.134</v>
      </c>
      <c r="U27" s="385">
        <v>910.316</v>
      </c>
      <c r="V27" s="386"/>
      <c r="W27" s="385"/>
      <c r="X27" s="387">
        <f t="shared" si="6"/>
        <v>1320.45</v>
      </c>
      <c r="Y27" s="391">
        <f t="shared" si="7"/>
        <v>-0.5591252981937975</v>
      </c>
    </row>
    <row r="28" spans="1:25" ht="19.5" customHeight="1">
      <c r="A28" s="432" t="s">
        <v>226</v>
      </c>
      <c r="B28" s="384">
        <v>0</v>
      </c>
      <c r="C28" s="385">
        <v>0</v>
      </c>
      <c r="D28" s="386">
        <v>456.724</v>
      </c>
      <c r="E28" s="385">
        <v>115.866</v>
      </c>
      <c r="F28" s="387">
        <f t="shared" si="0"/>
        <v>572.59</v>
      </c>
      <c r="G28" s="388">
        <f t="shared" si="1"/>
        <v>0.011201045553507295</v>
      </c>
      <c r="H28" s="389"/>
      <c r="I28" s="385"/>
      <c r="J28" s="386"/>
      <c r="K28" s="385"/>
      <c r="L28" s="387">
        <f t="shared" si="2"/>
        <v>0</v>
      </c>
      <c r="M28" s="390" t="str">
        <f t="shared" si="3"/>
        <v>         /0</v>
      </c>
      <c r="N28" s="384"/>
      <c r="O28" s="385"/>
      <c r="P28" s="386">
        <v>456.724</v>
      </c>
      <c r="Q28" s="385">
        <v>115.866</v>
      </c>
      <c r="R28" s="387">
        <f t="shared" si="4"/>
        <v>572.59</v>
      </c>
      <c r="S28" s="388">
        <f t="shared" si="5"/>
        <v>0.011201045553507295</v>
      </c>
      <c r="T28" s="389"/>
      <c r="U28" s="385"/>
      <c r="V28" s="386"/>
      <c r="W28" s="385"/>
      <c r="X28" s="387">
        <f t="shared" si="6"/>
        <v>0</v>
      </c>
      <c r="Y28" s="391" t="str">
        <f t="shared" si="7"/>
        <v>         /0</v>
      </c>
    </row>
    <row r="29" spans="1:25" ht="19.5" customHeight="1">
      <c r="A29" s="432" t="s">
        <v>227</v>
      </c>
      <c r="B29" s="384">
        <v>242.653</v>
      </c>
      <c r="C29" s="385">
        <v>317.769</v>
      </c>
      <c r="D29" s="386">
        <v>0</v>
      </c>
      <c r="E29" s="385">
        <v>0</v>
      </c>
      <c r="F29" s="387">
        <f t="shared" si="0"/>
        <v>560.422</v>
      </c>
      <c r="G29" s="388">
        <f t="shared" si="1"/>
        <v>0.010963014288037977</v>
      </c>
      <c r="H29" s="389">
        <v>225.112</v>
      </c>
      <c r="I29" s="385">
        <v>279.89</v>
      </c>
      <c r="J29" s="386"/>
      <c r="K29" s="385"/>
      <c r="L29" s="387">
        <f t="shared" si="2"/>
        <v>505.00199999999995</v>
      </c>
      <c r="M29" s="390">
        <f t="shared" si="3"/>
        <v>0.10974213963509061</v>
      </c>
      <c r="N29" s="384">
        <v>242.653</v>
      </c>
      <c r="O29" s="385">
        <v>317.769</v>
      </c>
      <c r="P29" s="386"/>
      <c r="Q29" s="385"/>
      <c r="R29" s="387">
        <f t="shared" si="4"/>
        <v>560.422</v>
      </c>
      <c r="S29" s="388">
        <f t="shared" si="5"/>
        <v>0.010963014288037977</v>
      </c>
      <c r="T29" s="389">
        <v>225.112</v>
      </c>
      <c r="U29" s="385">
        <v>279.89</v>
      </c>
      <c r="V29" s="386"/>
      <c r="W29" s="385"/>
      <c r="X29" s="387">
        <f t="shared" si="6"/>
        <v>505.00199999999995</v>
      </c>
      <c r="Y29" s="391">
        <f t="shared" si="7"/>
        <v>0.10974213963509061</v>
      </c>
    </row>
    <row r="30" spans="1:25" ht="19.5" customHeight="1">
      <c r="A30" s="432" t="s">
        <v>228</v>
      </c>
      <c r="B30" s="384">
        <v>529.4490000000001</v>
      </c>
      <c r="C30" s="385">
        <v>11.716999999999999</v>
      </c>
      <c r="D30" s="386">
        <v>0</v>
      </c>
      <c r="E30" s="385">
        <v>0</v>
      </c>
      <c r="F30" s="387">
        <f aca="true" t="shared" si="14" ref="F30:F40">SUM(B30:E30)</f>
        <v>541.166</v>
      </c>
      <c r="G30" s="388">
        <f aca="true" t="shared" si="15" ref="G30:G40">F30/$F$9</f>
        <v>0.010586327071743009</v>
      </c>
      <c r="H30" s="389">
        <v>280.942</v>
      </c>
      <c r="I30" s="385">
        <v>5.396</v>
      </c>
      <c r="J30" s="386"/>
      <c r="K30" s="385">
        <v>3.172</v>
      </c>
      <c r="L30" s="387">
        <f aca="true" t="shared" si="16" ref="L30:L40">SUM(H30:K30)</f>
        <v>289.51000000000005</v>
      </c>
      <c r="M30" s="390">
        <f aca="true" t="shared" si="17" ref="M30:M40">IF(ISERROR(F30/L30-1),"         /0",(F30/L30-1))</f>
        <v>0.8692480397913716</v>
      </c>
      <c r="N30" s="384">
        <v>529.4490000000001</v>
      </c>
      <c r="O30" s="385">
        <v>11.716999999999999</v>
      </c>
      <c r="P30" s="386"/>
      <c r="Q30" s="385"/>
      <c r="R30" s="387">
        <f aca="true" t="shared" si="18" ref="R30:R40">SUM(N30:Q30)</f>
        <v>541.166</v>
      </c>
      <c r="S30" s="388">
        <f aca="true" t="shared" si="19" ref="S30:S40">R30/$R$9</f>
        <v>0.010586327071743009</v>
      </c>
      <c r="T30" s="389">
        <v>280.942</v>
      </c>
      <c r="U30" s="385">
        <v>5.396</v>
      </c>
      <c r="V30" s="386"/>
      <c r="W30" s="385">
        <v>3.172</v>
      </c>
      <c r="X30" s="387">
        <f aca="true" t="shared" si="20" ref="X30:X40">SUM(T30:W30)</f>
        <v>289.51000000000005</v>
      </c>
      <c r="Y30" s="391">
        <f aca="true" t="shared" si="21" ref="Y30:Y40">IF(ISERROR(R30/X30-1),"         /0",IF(R30/X30&gt;5,"  *  ",(R30/X30-1)))</f>
        <v>0.8692480397913716</v>
      </c>
    </row>
    <row r="31" spans="1:25" ht="19.5" customHeight="1">
      <c r="A31" s="432" t="s">
        <v>229</v>
      </c>
      <c r="B31" s="384">
        <v>213.869</v>
      </c>
      <c r="C31" s="385">
        <v>257.242</v>
      </c>
      <c r="D31" s="386">
        <v>31.315</v>
      </c>
      <c r="E31" s="385">
        <v>0</v>
      </c>
      <c r="F31" s="387">
        <f t="shared" si="14"/>
        <v>502.426</v>
      </c>
      <c r="G31" s="388">
        <f t="shared" si="15"/>
        <v>0.00982849248723599</v>
      </c>
      <c r="H31" s="389">
        <v>233.292</v>
      </c>
      <c r="I31" s="385">
        <v>241.423</v>
      </c>
      <c r="J31" s="386"/>
      <c r="K31" s="385"/>
      <c r="L31" s="387">
        <f t="shared" si="16"/>
        <v>474.71500000000003</v>
      </c>
      <c r="M31" s="390">
        <f t="shared" si="17"/>
        <v>0.05837397175147174</v>
      </c>
      <c r="N31" s="384">
        <v>213.869</v>
      </c>
      <c r="O31" s="385">
        <v>257.242</v>
      </c>
      <c r="P31" s="386">
        <v>31.315</v>
      </c>
      <c r="Q31" s="385"/>
      <c r="R31" s="387">
        <f t="shared" si="18"/>
        <v>502.426</v>
      </c>
      <c r="S31" s="388">
        <f t="shared" si="19"/>
        <v>0.00982849248723599</v>
      </c>
      <c r="T31" s="389">
        <v>233.292</v>
      </c>
      <c r="U31" s="385">
        <v>241.423</v>
      </c>
      <c r="V31" s="386"/>
      <c r="W31" s="385"/>
      <c r="X31" s="387">
        <f t="shared" si="20"/>
        <v>474.71500000000003</v>
      </c>
      <c r="Y31" s="391">
        <f t="shared" si="21"/>
        <v>0.05837397175147174</v>
      </c>
    </row>
    <row r="32" spans="1:25" ht="19.5" customHeight="1">
      <c r="A32" s="432" t="s">
        <v>188</v>
      </c>
      <c r="B32" s="384">
        <v>171.70199999999997</v>
      </c>
      <c r="C32" s="385">
        <v>299.652</v>
      </c>
      <c r="D32" s="386">
        <v>0</v>
      </c>
      <c r="E32" s="385">
        <v>0</v>
      </c>
      <c r="F32" s="387">
        <f t="shared" si="14"/>
        <v>471.3539999999999</v>
      </c>
      <c r="G32" s="388">
        <f t="shared" si="15"/>
        <v>0.009220659854045438</v>
      </c>
      <c r="H32" s="389">
        <v>185.801</v>
      </c>
      <c r="I32" s="385">
        <v>342.9</v>
      </c>
      <c r="J32" s="386"/>
      <c r="K32" s="385"/>
      <c r="L32" s="387">
        <f t="shared" si="16"/>
        <v>528.701</v>
      </c>
      <c r="M32" s="390">
        <f t="shared" si="17"/>
        <v>-0.10846773507142993</v>
      </c>
      <c r="N32" s="384">
        <v>171.70199999999997</v>
      </c>
      <c r="O32" s="385">
        <v>299.652</v>
      </c>
      <c r="P32" s="386"/>
      <c r="Q32" s="385"/>
      <c r="R32" s="387">
        <f t="shared" si="18"/>
        <v>471.3539999999999</v>
      </c>
      <c r="S32" s="388">
        <f t="shared" si="19"/>
        <v>0.009220659854045438</v>
      </c>
      <c r="T32" s="389">
        <v>185.801</v>
      </c>
      <c r="U32" s="385">
        <v>342.9</v>
      </c>
      <c r="V32" s="386"/>
      <c r="W32" s="385"/>
      <c r="X32" s="387">
        <f t="shared" si="20"/>
        <v>528.701</v>
      </c>
      <c r="Y32" s="391">
        <f t="shared" si="21"/>
        <v>-0.10846773507142993</v>
      </c>
    </row>
    <row r="33" spans="1:25" ht="19.5" customHeight="1">
      <c r="A33" s="432" t="s">
        <v>230</v>
      </c>
      <c r="B33" s="384">
        <v>0</v>
      </c>
      <c r="C33" s="385">
        <v>0</v>
      </c>
      <c r="D33" s="386">
        <v>269.659</v>
      </c>
      <c r="E33" s="385">
        <v>164.327</v>
      </c>
      <c r="F33" s="387">
        <f t="shared" si="14"/>
        <v>433.986</v>
      </c>
      <c r="G33" s="388">
        <f t="shared" si="15"/>
        <v>0.008489664429320136</v>
      </c>
      <c r="H33" s="389"/>
      <c r="I33" s="385"/>
      <c r="J33" s="386"/>
      <c r="K33" s="385"/>
      <c r="L33" s="387">
        <f t="shared" si="16"/>
        <v>0</v>
      </c>
      <c r="M33" s="390" t="str">
        <f t="shared" si="17"/>
        <v>         /0</v>
      </c>
      <c r="N33" s="384"/>
      <c r="O33" s="385"/>
      <c r="P33" s="386">
        <v>269.659</v>
      </c>
      <c r="Q33" s="385">
        <v>164.327</v>
      </c>
      <c r="R33" s="387">
        <f t="shared" si="18"/>
        <v>433.986</v>
      </c>
      <c r="S33" s="388">
        <f t="shared" si="19"/>
        <v>0.008489664429320136</v>
      </c>
      <c r="T33" s="389"/>
      <c r="U33" s="385"/>
      <c r="V33" s="386"/>
      <c r="W33" s="385"/>
      <c r="X33" s="387">
        <f t="shared" si="20"/>
        <v>0</v>
      </c>
      <c r="Y33" s="391" t="str">
        <f t="shared" si="21"/>
        <v>         /0</v>
      </c>
    </row>
    <row r="34" spans="1:25" ht="19.5" customHeight="1">
      <c r="A34" s="432" t="s">
        <v>209</v>
      </c>
      <c r="B34" s="384">
        <v>0</v>
      </c>
      <c r="C34" s="385">
        <v>0</v>
      </c>
      <c r="D34" s="386">
        <v>331.147</v>
      </c>
      <c r="E34" s="385">
        <v>79.55699999999999</v>
      </c>
      <c r="F34" s="387">
        <f>SUM(B34:E34)</f>
        <v>410.70399999999995</v>
      </c>
      <c r="G34" s="388">
        <f>F34/$F$9</f>
        <v>0.008034220319963079</v>
      </c>
      <c r="H34" s="389">
        <v>0</v>
      </c>
      <c r="I34" s="385">
        <v>0</v>
      </c>
      <c r="J34" s="386">
        <v>159.025</v>
      </c>
      <c r="K34" s="385">
        <v>94.264</v>
      </c>
      <c r="L34" s="387">
        <f>SUM(H34:K34)</f>
        <v>253.289</v>
      </c>
      <c r="M34" s="390">
        <f>IF(ISERROR(F34/L34-1),"         /0",(F34/L34-1))</f>
        <v>0.6214837596579401</v>
      </c>
      <c r="N34" s="384">
        <v>0</v>
      </c>
      <c r="O34" s="385">
        <v>0</v>
      </c>
      <c r="P34" s="386">
        <v>331.147</v>
      </c>
      <c r="Q34" s="385">
        <v>79.55699999999999</v>
      </c>
      <c r="R34" s="387">
        <f>SUM(N34:Q34)</f>
        <v>410.70399999999995</v>
      </c>
      <c r="S34" s="388">
        <f>R34/$R$9</f>
        <v>0.008034220319963079</v>
      </c>
      <c r="T34" s="389">
        <v>0</v>
      </c>
      <c r="U34" s="385">
        <v>0</v>
      </c>
      <c r="V34" s="386">
        <v>159.025</v>
      </c>
      <c r="W34" s="385">
        <v>94.264</v>
      </c>
      <c r="X34" s="387">
        <f>SUM(T34:W34)</f>
        <v>253.289</v>
      </c>
      <c r="Y34" s="391">
        <f>IF(ISERROR(R34/X34-1),"         /0",IF(R34/X34&gt;5,"  *  ",(R34/X34-1)))</f>
        <v>0.6214837596579401</v>
      </c>
    </row>
    <row r="35" spans="1:25" ht="19.5" customHeight="1">
      <c r="A35" s="432" t="s">
        <v>180</v>
      </c>
      <c r="B35" s="384">
        <v>137.848</v>
      </c>
      <c r="C35" s="385">
        <v>225.942</v>
      </c>
      <c r="D35" s="386">
        <v>0</v>
      </c>
      <c r="E35" s="385">
        <v>0</v>
      </c>
      <c r="F35" s="387">
        <f>SUM(B35:E35)</f>
        <v>363.79</v>
      </c>
      <c r="G35" s="388">
        <f>F35/$F$9</f>
        <v>0.007116485376814858</v>
      </c>
      <c r="H35" s="389">
        <v>88.275</v>
      </c>
      <c r="I35" s="385">
        <v>203.663</v>
      </c>
      <c r="J35" s="386"/>
      <c r="K35" s="385"/>
      <c r="L35" s="387">
        <f>SUM(H35:K35)</f>
        <v>291.938</v>
      </c>
      <c r="M35" s="390">
        <f>IF(ISERROR(F35/L35-1),"         /0",(F35/L35-1))</f>
        <v>0.24612075166644987</v>
      </c>
      <c r="N35" s="384">
        <v>137.848</v>
      </c>
      <c r="O35" s="385">
        <v>225.942</v>
      </c>
      <c r="P35" s="386"/>
      <c r="Q35" s="385"/>
      <c r="R35" s="387">
        <f>SUM(N35:Q35)</f>
        <v>363.79</v>
      </c>
      <c r="S35" s="388">
        <f>R35/$R$9</f>
        <v>0.007116485376814858</v>
      </c>
      <c r="T35" s="389">
        <v>88.275</v>
      </c>
      <c r="U35" s="385">
        <v>203.663</v>
      </c>
      <c r="V35" s="386"/>
      <c r="W35" s="385"/>
      <c r="X35" s="387">
        <f>SUM(T35:W35)</f>
        <v>291.938</v>
      </c>
      <c r="Y35" s="391">
        <f>IF(ISERROR(R35/X35-1),"         /0",IF(R35/X35&gt;5,"  *  ",(R35/X35-1)))</f>
        <v>0.24612075166644987</v>
      </c>
    </row>
    <row r="36" spans="1:25" ht="19.5" customHeight="1">
      <c r="A36" s="432" t="s">
        <v>164</v>
      </c>
      <c r="B36" s="384">
        <v>265.904</v>
      </c>
      <c r="C36" s="385">
        <v>93.682</v>
      </c>
      <c r="D36" s="386">
        <v>0</v>
      </c>
      <c r="E36" s="385">
        <v>0</v>
      </c>
      <c r="F36" s="387">
        <f>SUM(B36:E36)</f>
        <v>359.586</v>
      </c>
      <c r="G36" s="388">
        <f>F36/$F$9</f>
        <v>0.0070342464353262794</v>
      </c>
      <c r="H36" s="389">
        <v>335.336</v>
      </c>
      <c r="I36" s="385">
        <v>116.805</v>
      </c>
      <c r="J36" s="386"/>
      <c r="K36" s="385"/>
      <c r="L36" s="387">
        <f>SUM(H36:K36)</f>
        <v>452.141</v>
      </c>
      <c r="M36" s="390">
        <f>IF(ISERROR(F36/L36-1),"         /0",(F36/L36-1))</f>
        <v>-0.20470384238545059</v>
      </c>
      <c r="N36" s="384">
        <v>265.904</v>
      </c>
      <c r="O36" s="385">
        <v>93.682</v>
      </c>
      <c r="P36" s="386"/>
      <c r="Q36" s="385"/>
      <c r="R36" s="387">
        <f>SUM(N36:Q36)</f>
        <v>359.586</v>
      </c>
      <c r="S36" s="388">
        <f>R36/$R$9</f>
        <v>0.0070342464353262794</v>
      </c>
      <c r="T36" s="389">
        <v>335.336</v>
      </c>
      <c r="U36" s="385">
        <v>116.805</v>
      </c>
      <c r="V36" s="386"/>
      <c r="W36" s="385"/>
      <c r="X36" s="387">
        <f>SUM(T36:W36)</f>
        <v>452.141</v>
      </c>
      <c r="Y36" s="391">
        <f>IF(ISERROR(R36/X36-1),"         /0",IF(R36/X36&gt;5,"  *  ",(R36/X36-1)))</f>
        <v>-0.20470384238545059</v>
      </c>
    </row>
    <row r="37" spans="1:25" ht="19.5" customHeight="1">
      <c r="A37" s="432" t="s">
        <v>189</v>
      </c>
      <c r="B37" s="384">
        <v>184.20499999999998</v>
      </c>
      <c r="C37" s="385">
        <v>165.334</v>
      </c>
      <c r="D37" s="386">
        <v>0</v>
      </c>
      <c r="E37" s="385">
        <v>0</v>
      </c>
      <c r="F37" s="387">
        <f>SUM(B37:E37)</f>
        <v>349.539</v>
      </c>
      <c r="G37" s="388">
        <f>F37/$F$9</f>
        <v>0.006837706319927673</v>
      </c>
      <c r="H37" s="389"/>
      <c r="I37" s="385"/>
      <c r="J37" s="386"/>
      <c r="K37" s="385"/>
      <c r="L37" s="387">
        <f>SUM(H37:K37)</f>
        <v>0</v>
      </c>
      <c r="M37" s="390" t="str">
        <f>IF(ISERROR(F37/L37-1),"         /0",(F37/L37-1))</f>
        <v>         /0</v>
      </c>
      <c r="N37" s="384">
        <v>184.20499999999998</v>
      </c>
      <c r="O37" s="385">
        <v>165.334</v>
      </c>
      <c r="P37" s="386"/>
      <c r="Q37" s="385"/>
      <c r="R37" s="387">
        <f>SUM(N37:Q37)</f>
        <v>349.539</v>
      </c>
      <c r="S37" s="388">
        <f>R37/$R$9</f>
        <v>0.006837706319927673</v>
      </c>
      <c r="T37" s="389"/>
      <c r="U37" s="385"/>
      <c r="V37" s="386"/>
      <c r="W37" s="385"/>
      <c r="X37" s="387">
        <f>SUM(T37:W37)</f>
        <v>0</v>
      </c>
      <c r="Y37" s="391" t="str">
        <f>IF(ISERROR(R37/X37-1),"         /0",IF(R37/X37&gt;5,"  *  ",(R37/X37-1)))</f>
        <v>         /0</v>
      </c>
    </row>
    <row r="38" spans="1:25" ht="19.5" customHeight="1">
      <c r="A38" s="432" t="s">
        <v>176</v>
      </c>
      <c r="B38" s="384">
        <v>205.461</v>
      </c>
      <c r="C38" s="385">
        <v>140.344</v>
      </c>
      <c r="D38" s="386">
        <v>0</v>
      </c>
      <c r="E38" s="385">
        <v>0</v>
      </c>
      <c r="F38" s="387">
        <f>SUM(B38:E38)</f>
        <v>345.805</v>
      </c>
      <c r="G38" s="388">
        <f>F38/$F$9</f>
        <v>0.006764661551250616</v>
      </c>
      <c r="H38" s="389">
        <v>354.506</v>
      </c>
      <c r="I38" s="385">
        <v>150.648</v>
      </c>
      <c r="J38" s="386"/>
      <c r="K38" s="385"/>
      <c r="L38" s="387">
        <f>SUM(H38:K38)</f>
        <v>505.154</v>
      </c>
      <c r="M38" s="390">
        <f>IF(ISERROR(F38/L38-1),"         /0",(F38/L38-1))</f>
        <v>-0.315446378728071</v>
      </c>
      <c r="N38" s="384">
        <v>205.461</v>
      </c>
      <c r="O38" s="385">
        <v>140.344</v>
      </c>
      <c r="P38" s="386"/>
      <c r="Q38" s="385"/>
      <c r="R38" s="387">
        <f>SUM(N38:Q38)</f>
        <v>345.805</v>
      </c>
      <c r="S38" s="388">
        <f>R38/$R$9</f>
        <v>0.006764661551250616</v>
      </c>
      <c r="T38" s="389">
        <v>354.506</v>
      </c>
      <c r="U38" s="385">
        <v>150.648</v>
      </c>
      <c r="V38" s="386"/>
      <c r="W38" s="385"/>
      <c r="X38" s="387">
        <f>SUM(T38:W38)</f>
        <v>505.154</v>
      </c>
      <c r="Y38" s="391">
        <f>IF(ISERROR(R38/X38-1),"         /0",IF(R38/X38&gt;5,"  *  ",(R38/X38-1)))</f>
        <v>-0.315446378728071</v>
      </c>
    </row>
    <row r="39" spans="1:25" ht="19.5" customHeight="1">
      <c r="A39" s="432" t="s">
        <v>200</v>
      </c>
      <c r="B39" s="384">
        <v>31.935</v>
      </c>
      <c r="C39" s="385">
        <v>70.549</v>
      </c>
      <c r="D39" s="386">
        <v>172.466</v>
      </c>
      <c r="E39" s="385">
        <v>64.739</v>
      </c>
      <c r="F39" s="387">
        <f t="shared" si="14"/>
        <v>339.6890000000001</v>
      </c>
      <c r="G39" s="388">
        <f t="shared" si="15"/>
        <v>0.006645019932281983</v>
      </c>
      <c r="H39" s="389">
        <v>67.649</v>
      </c>
      <c r="I39" s="385">
        <v>68.21</v>
      </c>
      <c r="J39" s="386"/>
      <c r="K39" s="385"/>
      <c r="L39" s="387">
        <f t="shared" si="16"/>
        <v>135.85899999999998</v>
      </c>
      <c r="M39" s="390">
        <f t="shared" si="17"/>
        <v>1.5003054637528623</v>
      </c>
      <c r="N39" s="384">
        <v>31.935</v>
      </c>
      <c r="O39" s="385">
        <v>70.549</v>
      </c>
      <c r="P39" s="386">
        <v>172.466</v>
      </c>
      <c r="Q39" s="385">
        <v>64.739</v>
      </c>
      <c r="R39" s="387">
        <f t="shared" si="18"/>
        <v>339.6890000000001</v>
      </c>
      <c r="S39" s="388">
        <f t="shared" si="19"/>
        <v>0.006645019932281983</v>
      </c>
      <c r="T39" s="389">
        <v>67.649</v>
      </c>
      <c r="U39" s="385">
        <v>68.21</v>
      </c>
      <c r="V39" s="386"/>
      <c r="W39" s="385"/>
      <c r="X39" s="387">
        <f t="shared" si="20"/>
        <v>135.85899999999998</v>
      </c>
      <c r="Y39" s="391">
        <f t="shared" si="21"/>
        <v>1.5003054637528623</v>
      </c>
    </row>
    <row r="40" spans="1:25" ht="19.5" customHeight="1">
      <c r="A40" s="432" t="s">
        <v>199</v>
      </c>
      <c r="B40" s="384">
        <v>50.276</v>
      </c>
      <c r="C40" s="385">
        <v>253.435</v>
      </c>
      <c r="D40" s="386">
        <v>0</v>
      </c>
      <c r="E40" s="385">
        <v>0</v>
      </c>
      <c r="F40" s="387">
        <f t="shared" si="14"/>
        <v>303.711</v>
      </c>
      <c r="G40" s="388">
        <f t="shared" si="15"/>
        <v>0.005941215784595006</v>
      </c>
      <c r="H40" s="389">
        <v>95.653</v>
      </c>
      <c r="I40" s="385">
        <v>208.034</v>
      </c>
      <c r="J40" s="386"/>
      <c r="K40" s="385"/>
      <c r="L40" s="387">
        <f t="shared" si="16"/>
        <v>303.687</v>
      </c>
      <c r="M40" s="390">
        <f t="shared" si="17"/>
        <v>7.90287368244158E-05</v>
      </c>
      <c r="N40" s="384">
        <v>50.276</v>
      </c>
      <c r="O40" s="385">
        <v>253.435</v>
      </c>
      <c r="P40" s="386"/>
      <c r="Q40" s="385"/>
      <c r="R40" s="387">
        <f t="shared" si="18"/>
        <v>303.711</v>
      </c>
      <c r="S40" s="388">
        <f t="shared" si="19"/>
        <v>0.005941215784595006</v>
      </c>
      <c r="T40" s="389">
        <v>95.653</v>
      </c>
      <c r="U40" s="385">
        <v>208.034</v>
      </c>
      <c r="V40" s="386"/>
      <c r="W40" s="385"/>
      <c r="X40" s="387">
        <f t="shared" si="20"/>
        <v>303.687</v>
      </c>
      <c r="Y40" s="391">
        <f t="shared" si="21"/>
        <v>7.90287368244158E-05</v>
      </c>
    </row>
    <row r="41" spans="1:25" ht="19.5" customHeight="1">
      <c r="A41" s="432" t="s">
        <v>196</v>
      </c>
      <c r="B41" s="384">
        <v>8.51</v>
      </c>
      <c r="C41" s="385">
        <v>226.951</v>
      </c>
      <c r="D41" s="386">
        <v>0</v>
      </c>
      <c r="E41" s="385">
        <v>0</v>
      </c>
      <c r="F41" s="387">
        <f>SUM(B41:E41)</f>
        <v>235.46099999999998</v>
      </c>
      <c r="G41" s="388">
        <f>F41/$F$9</f>
        <v>0.0046061045199433815</v>
      </c>
      <c r="H41" s="389">
        <v>6.791</v>
      </c>
      <c r="I41" s="385">
        <v>195.895</v>
      </c>
      <c r="J41" s="386"/>
      <c r="K41" s="385"/>
      <c r="L41" s="387">
        <f>SUM(H41:K41)</f>
        <v>202.686</v>
      </c>
      <c r="M41" s="390">
        <f aca="true" t="shared" si="22" ref="M41:M47">IF(ISERROR(F41/L41-1),"         /0",(F41/L41-1))</f>
        <v>0.16170332435392654</v>
      </c>
      <c r="N41" s="384">
        <v>8.51</v>
      </c>
      <c r="O41" s="385">
        <v>226.951</v>
      </c>
      <c r="P41" s="386"/>
      <c r="Q41" s="385"/>
      <c r="R41" s="387">
        <f>SUM(N41:Q41)</f>
        <v>235.46099999999998</v>
      </c>
      <c r="S41" s="388">
        <f>R41/$R$9</f>
        <v>0.0046061045199433815</v>
      </c>
      <c r="T41" s="389">
        <v>6.791</v>
      </c>
      <c r="U41" s="385">
        <v>195.895</v>
      </c>
      <c r="V41" s="386"/>
      <c r="W41" s="385"/>
      <c r="X41" s="387">
        <f>SUM(T41:W41)</f>
        <v>202.686</v>
      </c>
      <c r="Y41" s="391">
        <f>IF(ISERROR(R41/X41-1),"         /0",IF(R41/X41&gt;5,"  *  ",(R41/X41-1)))</f>
        <v>0.16170332435392654</v>
      </c>
    </row>
    <row r="42" spans="1:25" ht="19.5" customHeight="1">
      <c r="A42" s="432" t="s">
        <v>202</v>
      </c>
      <c r="B42" s="384">
        <v>111.691</v>
      </c>
      <c r="C42" s="385">
        <v>111.03200000000001</v>
      </c>
      <c r="D42" s="386">
        <v>0</v>
      </c>
      <c r="E42" s="385">
        <v>0</v>
      </c>
      <c r="F42" s="387">
        <f aca="true" t="shared" si="23" ref="F42:F47">SUM(B42:E42)</f>
        <v>222.723</v>
      </c>
      <c r="G42" s="388">
        <f aca="true" t="shared" si="24" ref="G42:G47">F42/$F$9</f>
        <v>0.00435692287468137</v>
      </c>
      <c r="H42" s="389">
        <v>130.13000000000002</v>
      </c>
      <c r="I42" s="385">
        <v>113.312</v>
      </c>
      <c r="J42" s="386"/>
      <c r="K42" s="385"/>
      <c r="L42" s="387">
        <f aca="true" t="shared" si="25" ref="L42:L47">SUM(H42:K42)</f>
        <v>243.442</v>
      </c>
      <c r="M42" s="390">
        <f t="shared" si="22"/>
        <v>-0.08510856795458466</v>
      </c>
      <c r="N42" s="384">
        <v>111.691</v>
      </c>
      <c r="O42" s="385">
        <v>111.03200000000001</v>
      </c>
      <c r="P42" s="386"/>
      <c r="Q42" s="385"/>
      <c r="R42" s="387">
        <f aca="true" t="shared" si="26" ref="R42:R47">SUM(N42:Q42)</f>
        <v>222.723</v>
      </c>
      <c r="S42" s="388">
        <f aca="true" t="shared" si="27" ref="S42:S47">R42/$R$9</f>
        <v>0.00435692287468137</v>
      </c>
      <c r="T42" s="389">
        <v>130.13000000000002</v>
      </c>
      <c r="U42" s="385">
        <v>113.312</v>
      </c>
      <c r="V42" s="386"/>
      <c r="W42" s="385"/>
      <c r="X42" s="387">
        <f aca="true" t="shared" si="28" ref="X42:X47">SUM(T42:W42)</f>
        <v>243.442</v>
      </c>
      <c r="Y42" s="391">
        <f aca="true" t="shared" si="29" ref="Y42:Y47">IF(ISERROR(R42/X42-1),"         /0",IF(R42/X42&gt;5,"  *  ",(R42/X42-1)))</f>
        <v>-0.08510856795458466</v>
      </c>
    </row>
    <row r="43" spans="1:25" ht="19.5" customHeight="1">
      <c r="A43" s="432" t="s">
        <v>194</v>
      </c>
      <c r="B43" s="384">
        <v>43.6</v>
      </c>
      <c r="C43" s="385">
        <v>130.174</v>
      </c>
      <c r="D43" s="386">
        <v>0</v>
      </c>
      <c r="E43" s="385">
        <v>0</v>
      </c>
      <c r="F43" s="387">
        <f t="shared" si="23"/>
        <v>173.774</v>
      </c>
      <c r="G43" s="388">
        <f t="shared" si="24"/>
        <v>0.0033993791194662443</v>
      </c>
      <c r="H43" s="389"/>
      <c r="I43" s="385"/>
      <c r="J43" s="386"/>
      <c r="K43" s="385"/>
      <c r="L43" s="387">
        <f t="shared" si="25"/>
        <v>0</v>
      </c>
      <c r="M43" s="390" t="str">
        <f t="shared" si="22"/>
        <v>         /0</v>
      </c>
      <c r="N43" s="384">
        <v>43.6</v>
      </c>
      <c r="O43" s="385">
        <v>130.174</v>
      </c>
      <c r="P43" s="386"/>
      <c r="Q43" s="385"/>
      <c r="R43" s="387">
        <f t="shared" si="26"/>
        <v>173.774</v>
      </c>
      <c r="S43" s="388">
        <f t="shared" si="27"/>
        <v>0.0033993791194662443</v>
      </c>
      <c r="T43" s="389"/>
      <c r="U43" s="385"/>
      <c r="V43" s="386"/>
      <c r="W43" s="385"/>
      <c r="X43" s="387">
        <f t="shared" si="28"/>
        <v>0</v>
      </c>
      <c r="Y43" s="391" t="str">
        <f t="shared" si="29"/>
        <v>         /0</v>
      </c>
    </row>
    <row r="44" spans="1:25" ht="19.5" customHeight="1">
      <c r="A44" s="432" t="s">
        <v>160</v>
      </c>
      <c r="B44" s="384">
        <v>96.555</v>
      </c>
      <c r="C44" s="385">
        <v>30.045</v>
      </c>
      <c r="D44" s="386">
        <v>0</v>
      </c>
      <c r="E44" s="385">
        <v>0</v>
      </c>
      <c r="F44" s="387">
        <f t="shared" si="23"/>
        <v>126.60000000000001</v>
      </c>
      <c r="G44" s="388">
        <f t="shared" si="24"/>
        <v>0.002476558038166967</v>
      </c>
      <c r="H44" s="389">
        <v>706.402</v>
      </c>
      <c r="I44" s="385">
        <v>289.692</v>
      </c>
      <c r="J44" s="386"/>
      <c r="K44" s="385"/>
      <c r="L44" s="387">
        <f t="shared" si="25"/>
        <v>996.094</v>
      </c>
      <c r="M44" s="390">
        <f t="shared" si="22"/>
        <v>-0.8729035613104787</v>
      </c>
      <c r="N44" s="384">
        <v>96.555</v>
      </c>
      <c r="O44" s="385">
        <v>30.045</v>
      </c>
      <c r="P44" s="386"/>
      <c r="Q44" s="385"/>
      <c r="R44" s="387">
        <f t="shared" si="26"/>
        <v>126.60000000000001</v>
      </c>
      <c r="S44" s="388">
        <f t="shared" si="27"/>
        <v>0.002476558038166967</v>
      </c>
      <c r="T44" s="389">
        <v>706.402</v>
      </c>
      <c r="U44" s="385">
        <v>289.692</v>
      </c>
      <c r="V44" s="386"/>
      <c r="W44" s="385"/>
      <c r="X44" s="387">
        <f t="shared" si="28"/>
        <v>996.094</v>
      </c>
      <c r="Y44" s="391">
        <f t="shared" si="29"/>
        <v>-0.8729035613104787</v>
      </c>
    </row>
    <row r="45" spans="1:25" ht="19.5" customHeight="1">
      <c r="A45" s="432" t="s">
        <v>177</v>
      </c>
      <c r="B45" s="384">
        <v>64.44200000000001</v>
      </c>
      <c r="C45" s="385">
        <v>47.321000000000005</v>
      </c>
      <c r="D45" s="386">
        <v>0</v>
      </c>
      <c r="E45" s="385">
        <v>0</v>
      </c>
      <c r="F45" s="387">
        <f t="shared" si="23"/>
        <v>111.763</v>
      </c>
      <c r="G45" s="388">
        <f t="shared" si="24"/>
        <v>0.0021863156083701007</v>
      </c>
      <c r="H45" s="389"/>
      <c r="I45" s="385"/>
      <c r="J45" s="386"/>
      <c r="K45" s="385"/>
      <c r="L45" s="387">
        <f t="shared" si="25"/>
        <v>0</v>
      </c>
      <c r="M45" s="390" t="str">
        <f t="shared" si="22"/>
        <v>         /0</v>
      </c>
      <c r="N45" s="384">
        <v>64.44200000000001</v>
      </c>
      <c r="O45" s="385">
        <v>47.321000000000005</v>
      </c>
      <c r="P45" s="386"/>
      <c r="Q45" s="385"/>
      <c r="R45" s="387">
        <f t="shared" si="26"/>
        <v>111.763</v>
      </c>
      <c r="S45" s="388">
        <f t="shared" si="27"/>
        <v>0.0021863156083701007</v>
      </c>
      <c r="T45" s="389"/>
      <c r="U45" s="385"/>
      <c r="V45" s="386"/>
      <c r="W45" s="385"/>
      <c r="X45" s="387">
        <f t="shared" si="28"/>
        <v>0</v>
      </c>
      <c r="Y45" s="391" t="str">
        <f t="shared" si="29"/>
        <v>         /0</v>
      </c>
    </row>
    <row r="46" spans="1:25" ht="19.5" customHeight="1">
      <c r="A46" s="432" t="s">
        <v>185</v>
      </c>
      <c r="B46" s="384">
        <v>73.704</v>
      </c>
      <c r="C46" s="385">
        <v>27.395000000000003</v>
      </c>
      <c r="D46" s="386">
        <v>0</v>
      </c>
      <c r="E46" s="385">
        <v>0</v>
      </c>
      <c r="F46" s="387">
        <f t="shared" si="23"/>
        <v>101.09899999999999</v>
      </c>
      <c r="G46" s="388">
        <f t="shared" si="24"/>
        <v>0.0019777056958976474</v>
      </c>
      <c r="H46" s="389">
        <v>78.44900000000001</v>
      </c>
      <c r="I46" s="385">
        <v>18.107</v>
      </c>
      <c r="J46" s="386"/>
      <c r="K46" s="385"/>
      <c r="L46" s="387">
        <f t="shared" si="25"/>
        <v>96.55600000000001</v>
      </c>
      <c r="M46" s="390">
        <f t="shared" si="22"/>
        <v>0.04705041633870466</v>
      </c>
      <c r="N46" s="384">
        <v>73.704</v>
      </c>
      <c r="O46" s="385">
        <v>27.395000000000003</v>
      </c>
      <c r="P46" s="386">
        <v>0</v>
      </c>
      <c r="Q46" s="385">
        <v>0</v>
      </c>
      <c r="R46" s="387">
        <f t="shared" si="26"/>
        <v>101.09899999999999</v>
      </c>
      <c r="S46" s="388">
        <f t="shared" si="27"/>
        <v>0.0019777056958976474</v>
      </c>
      <c r="T46" s="389">
        <v>78.44900000000001</v>
      </c>
      <c r="U46" s="385">
        <v>18.107</v>
      </c>
      <c r="V46" s="386"/>
      <c r="W46" s="385"/>
      <c r="X46" s="387">
        <f t="shared" si="28"/>
        <v>96.55600000000001</v>
      </c>
      <c r="Y46" s="391">
        <f t="shared" si="29"/>
        <v>0.04705041633870466</v>
      </c>
    </row>
    <row r="47" spans="1:25" ht="19.5" customHeight="1">
      <c r="A47" s="432" t="s">
        <v>191</v>
      </c>
      <c r="B47" s="384">
        <v>49.932</v>
      </c>
      <c r="C47" s="385">
        <v>27.518000000000004</v>
      </c>
      <c r="D47" s="386">
        <v>0</v>
      </c>
      <c r="E47" s="385">
        <v>0</v>
      </c>
      <c r="F47" s="387">
        <f t="shared" si="23"/>
        <v>77.45</v>
      </c>
      <c r="G47" s="388">
        <f t="shared" si="24"/>
        <v>0.001515082306919681</v>
      </c>
      <c r="H47" s="389">
        <v>59.956</v>
      </c>
      <c r="I47" s="385">
        <v>10.635</v>
      </c>
      <c r="J47" s="386"/>
      <c r="K47" s="385"/>
      <c r="L47" s="387">
        <f t="shared" si="25"/>
        <v>70.59100000000001</v>
      </c>
      <c r="M47" s="390">
        <f t="shared" si="22"/>
        <v>0.09716536102335982</v>
      </c>
      <c r="N47" s="384">
        <v>49.932</v>
      </c>
      <c r="O47" s="385">
        <v>27.518000000000004</v>
      </c>
      <c r="P47" s="386"/>
      <c r="Q47" s="385"/>
      <c r="R47" s="387">
        <f t="shared" si="26"/>
        <v>77.45</v>
      </c>
      <c r="S47" s="388">
        <f t="shared" si="27"/>
        <v>0.001515082306919681</v>
      </c>
      <c r="T47" s="389">
        <v>59.956</v>
      </c>
      <c r="U47" s="385">
        <v>10.635</v>
      </c>
      <c r="V47" s="386"/>
      <c r="W47" s="385"/>
      <c r="X47" s="387">
        <f t="shared" si="28"/>
        <v>70.59100000000001</v>
      </c>
      <c r="Y47" s="391">
        <f t="shared" si="29"/>
        <v>0.09716536102335982</v>
      </c>
    </row>
    <row r="48" spans="1:25" ht="19.5" customHeight="1">
      <c r="A48" s="432" t="s">
        <v>201</v>
      </c>
      <c r="B48" s="384">
        <v>23.478</v>
      </c>
      <c r="C48" s="385">
        <v>51.527</v>
      </c>
      <c r="D48" s="386">
        <v>0</v>
      </c>
      <c r="E48" s="385">
        <v>0</v>
      </c>
      <c r="F48" s="387">
        <f aca="true" t="shared" si="30" ref="F48:F54">SUM(B48:E48)</f>
        <v>75.005</v>
      </c>
      <c r="G48" s="388">
        <f aca="true" t="shared" si="31" ref="G48:G54">F48/$F$9</f>
        <v>0.0014672530462299632</v>
      </c>
      <c r="H48" s="389">
        <v>57.926</v>
      </c>
      <c r="I48" s="385">
        <v>30.935000000000002</v>
      </c>
      <c r="J48" s="386"/>
      <c r="K48" s="385"/>
      <c r="L48" s="387">
        <f aca="true" t="shared" si="32" ref="L48:L54">SUM(H48:K48)</f>
        <v>88.861</v>
      </c>
      <c r="M48" s="390">
        <f aca="true" t="shared" si="33" ref="M48:M54">IF(ISERROR(F48/L48-1),"         /0",(F48/L48-1))</f>
        <v>-0.1559289226994971</v>
      </c>
      <c r="N48" s="384">
        <v>23.478</v>
      </c>
      <c r="O48" s="385">
        <v>51.527</v>
      </c>
      <c r="P48" s="386"/>
      <c r="Q48" s="385"/>
      <c r="R48" s="387">
        <f aca="true" t="shared" si="34" ref="R48:R54">SUM(N48:Q48)</f>
        <v>75.005</v>
      </c>
      <c r="S48" s="388">
        <f aca="true" t="shared" si="35" ref="S48:S54">R48/$R$9</f>
        <v>0.0014672530462299632</v>
      </c>
      <c r="T48" s="389">
        <v>57.926</v>
      </c>
      <c r="U48" s="385">
        <v>30.935000000000002</v>
      </c>
      <c r="V48" s="386"/>
      <c r="W48" s="385"/>
      <c r="X48" s="387">
        <f aca="true" t="shared" si="36" ref="X48:X54">SUM(T48:W48)</f>
        <v>88.861</v>
      </c>
      <c r="Y48" s="391">
        <f aca="true" t="shared" si="37" ref="Y48:Y54">IF(ISERROR(R48/X48-1),"         /0",IF(R48/X48&gt;5,"  *  ",(R48/X48-1)))</f>
        <v>-0.1559289226994971</v>
      </c>
    </row>
    <row r="49" spans="1:25" ht="19.5" customHeight="1">
      <c r="A49" s="432" t="s">
        <v>192</v>
      </c>
      <c r="B49" s="384">
        <v>54.862</v>
      </c>
      <c r="C49" s="385">
        <v>9.759</v>
      </c>
      <c r="D49" s="386">
        <v>0</v>
      </c>
      <c r="E49" s="385">
        <v>0</v>
      </c>
      <c r="F49" s="387">
        <f>SUM(B49:E49)</f>
        <v>64.62100000000001</v>
      </c>
      <c r="G49" s="388">
        <f>F49/$F$9</f>
        <v>0.0012641205133047994</v>
      </c>
      <c r="H49" s="389">
        <v>63.416</v>
      </c>
      <c r="I49" s="385">
        <v>50.98</v>
      </c>
      <c r="J49" s="386"/>
      <c r="K49" s="385"/>
      <c r="L49" s="387">
        <f>SUM(H49:K49)</f>
        <v>114.39599999999999</v>
      </c>
      <c r="M49" s="390">
        <f>IF(ISERROR(F49/L49-1),"         /0",(F49/L49-1))</f>
        <v>-0.4351113675303331</v>
      </c>
      <c r="N49" s="384">
        <v>54.862</v>
      </c>
      <c r="O49" s="385">
        <v>9.759</v>
      </c>
      <c r="P49" s="386"/>
      <c r="Q49" s="385"/>
      <c r="R49" s="387">
        <f>SUM(N49:Q49)</f>
        <v>64.62100000000001</v>
      </c>
      <c r="S49" s="388">
        <f>R49/$R$9</f>
        <v>0.0012641205133047994</v>
      </c>
      <c r="T49" s="389">
        <v>63.416</v>
      </c>
      <c r="U49" s="385">
        <v>50.98</v>
      </c>
      <c r="V49" s="386"/>
      <c r="W49" s="385"/>
      <c r="X49" s="387">
        <f>SUM(T49:W49)</f>
        <v>114.39599999999999</v>
      </c>
      <c r="Y49" s="391">
        <f>IF(ISERROR(R49/X49-1),"         /0",IF(R49/X49&gt;5,"  *  ",(R49/X49-1)))</f>
        <v>-0.4351113675303331</v>
      </c>
    </row>
    <row r="50" spans="1:25" ht="19.5" customHeight="1">
      <c r="A50" s="432" t="s">
        <v>195</v>
      </c>
      <c r="B50" s="384">
        <v>53.026</v>
      </c>
      <c r="C50" s="385">
        <v>6.53</v>
      </c>
      <c r="D50" s="386">
        <v>0</v>
      </c>
      <c r="E50" s="385">
        <v>0</v>
      </c>
      <c r="F50" s="387">
        <f t="shared" si="30"/>
        <v>59.556000000000004</v>
      </c>
      <c r="G50" s="388">
        <f t="shared" si="31"/>
        <v>0.0011650386297083087</v>
      </c>
      <c r="H50" s="389">
        <v>43.941</v>
      </c>
      <c r="I50" s="385">
        <v>12.399</v>
      </c>
      <c r="J50" s="386">
        <v>0</v>
      </c>
      <c r="K50" s="385"/>
      <c r="L50" s="387">
        <f t="shared" si="32"/>
        <v>56.34</v>
      </c>
      <c r="M50" s="390">
        <f t="shared" si="33"/>
        <v>0.057082002129925424</v>
      </c>
      <c r="N50" s="384">
        <v>53.026</v>
      </c>
      <c r="O50" s="385">
        <v>6.53</v>
      </c>
      <c r="P50" s="386"/>
      <c r="Q50" s="385"/>
      <c r="R50" s="387">
        <f t="shared" si="34"/>
        <v>59.556000000000004</v>
      </c>
      <c r="S50" s="388">
        <f t="shared" si="35"/>
        <v>0.0011650386297083087</v>
      </c>
      <c r="T50" s="389">
        <v>43.941</v>
      </c>
      <c r="U50" s="385">
        <v>12.399</v>
      </c>
      <c r="V50" s="386">
        <v>0</v>
      </c>
      <c r="W50" s="385"/>
      <c r="X50" s="387">
        <f t="shared" si="36"/>
        <v>56.34</v>
      </c>
      <c r="Y50" s="391">
        <f t="shared" si="37"/>
        <v>0.057082002129925424</v>
      </c>
    </row>
    <row r="51" spans="1:25" ht="19.5" customHeight="1">
      <c r="A51" s="432" t="s">
        <v>181</v>
      </c>
      <c r="B51" s="384">
        <v>45.965</v>
      </c>
      <c r="C51" s="385">
        <v>9.164</v>
      </c>
      <c r="D51" s="386">
        <v>0</v>
      </c>
      <c r="E51" s="385">
        <v>0</v>
      </c>
      <c r="F51" s="387">
        <f t="shared" si="30"/>
        <v>55.129000000000005</v>
      </c>
      <c r="G51" s="388">
        <f t="shared" si="31"/>
        <v>0.001078437346651712</v>
      </c>
      <c r="H51" s="389">
        <v>84.61099999999999</v>
      </c>
      <c r="I51" s="385">
        <v>23.359</v>
      </c>
      <c r="J51" s="386"/>
      <c r="K51" s="385"/>
      <c r="L51" s="387">
        <f t="shared" si="32"/>
        <v>107.97</v>
      </c>
      <c r="M51" s="390">
        <f t="shared" si="33"/>
        <v>-0.4894044642030193</v>
      </c>
      <c r="N51" s="384">
        <v>45.965</v>
      </c>
      <c r="O51" s="385">
        <v>9.164</v>
      </c>
      <c r="P51" s="386"/>
      <c r="Q51" s="385"/>
      <c r="R51" s="387">
        <f t="shared" si="34"/>
        <v>55.129000000000005</v>
      </c>
      <c r="S51" s="388">
        <f t="shared" si="35"/>
        <v>0.001078437346651712</v>
      </c>
      <c r="T51" s="389">
        <v>84.61099999999999</v>
      </c>
      <c r="U51" s="385">
        <v>23.359</v>
      </c>
      <c r="V51" s="386"/>
      <c r="W51" s="385"/>
      <c r="X51" s="387">
        <f t="shared" si="36"/>
        <v>107.97</v>
      </c>
      <c r="Y51" s="391">
        <f t="shared" si="37"/>
        <v>-0.4894044642030193</v>
      </c>
    </row>
    <row r="52" spans="1:25" ht="19.5" customHeight="1">
      <c r="A52" s="432" t="s">
        <v>184</v>
      </c>
      <c r="B52" s="384">
        <v>32.919</v>
      </c>
      <c r="C52" s="385">
        <v>19.906</v>
      </c>
      <c r="D52" s="386">
        <v>0</v>
      </c>
      <c r="E52" s="385">
        <v>0</v>
      </c>
      <c r="F52" s="387">
        <f t="shared" si="30"/>
        <v>52.824999999999996</v>
      </c>
      <c r="G52" s="388">
        <f t="shared" si="31"/>
        <v>0.0010333663378054503</v>
      </c>
      <c r="H52" s="389">
        <v>62.510999999999996</v>
      </c>
      <c r="I52" s="385">
        <v>48.64</v>
      </c>
      <c r="J52" s="386"/>
      <c r="K52" s="385"/>
      <c r="L52" s="387">
        <f t="shared" si="32"/>
        <v>111.151</v>
      </c>
      <c r="M52" s="390">
        <f t="shared" si="33"/>
        <v>-0.5247456163237398</v>
      </c>
      <c r="N52" s="384">
        <v>32.919</v>
      </c>
      <c r="O52" s="385">
        <v>19.906</v>
      </c>
      <c r="P52" s="386"/>
      <c r="Q52" s="385"/>
      <c r="R52" s="387">
        <f t="shared" si="34"/>
        <v>52.824999999999996</v>
      </c>
      <c r="S52" s="388">
        <f t="shared" si="35"/>
        <v>0.0010333663378054503</v>
      </c>
      <c r="T52" s="389">
        <v>62.510999999999996</v>
      </c>
      <c r="U52" s="385">
        <v>48.64</v>
      </c>
      <c r="V52" s="386"/>
      <c r="W52" s="385"/>
      <c r="X52" s="387">
        <f t="shared" si="36"/>
        <v>111.151</v>
      </c>
      <c r="Y52" s="391">
        <f t="shared" si="37"/>
        <v>-0.5247456163237398</v>
      </c>
    </row>
    <row r="53" spans="1:25" ht="19.5" customHeight="1">
      <c r="A53" s="432" t="s">
        <v>193</v>
      </c>
      <c r="B53" s="384">
        <v>43.219</v>
      </c>
      <c r="C53" s="385">
        <v>1.459</v>
      </c>
      <c r="D53" s="386">
        <v>0</v>
      </c>
      <c r="E53" s="385">
        <v>0</v>
      </c>
      <c r="F53" s="387">
        <f t="shared" si="30"/>
        <v>44.678000000000004</v>
      </c>
      <c r="G53" s="388">
        <f t="shared" si="31"/>
        <v>0.0008739941550491608</v>
      </c>
      <c r="H53" s="389">
        <v>59.29</v>
      </c>
      <c r="I53" s="385">
        <v>3.028</v>
      </c>
      <c r="J53" s="386"/>
      <c r="K53" s="385"/>
      <c r="L53" s="387">
        <f t="shared" si="32"/>
        <v>62.318</v>
      </c>
      <c r="M53" s="390">
        <f t="shared" si="33"/>
        <v>-0.283064283192657</v>
      </c>
      <c r="N53" s="384">
        <v>43.219</v>
      </c>
      <c r="O53" s="385">
        <v>1.459</v>
      </c>
      <c r="P53" s="386"/>
      <c r="Q53" s="385"/>
      <c r="R53" s="387">
        <f t="shared" si="34"/>
        <v>44.678000000000004</v>
      </c>
      <c r="S53" s="388">
        <f t="shared" si="35"/>
        <v>0.0008739941550491608</v>
      </c>
      <c r="T53" s="389">
        <v>59.29</v>
      </c>
      <c r="U53" s="385">
        <v>3.028</v>
      </c>
      <c r="V53" s="386"/>
      <c r="W53" s="385"/>
      <c r="X53" s="387">
        <f t="shared" si="36"/>
        <v>62.318</v>
      </c>
      <c r="Y53" s="391">
        <f t="shared" si="37"/>
        <v>-0.283064283192657</v>
      </c>
    </row>
    <row r="54" spans="1:25" ht="19.5" customHeight="1">
      <c r="A54" s="432" t="s">
        <v>210</v>
      </c>
      <c r="B54" s="384">
        <v>0</v>
      </c>
      <c r="C54" s="385">
        <v>0</v>
      </c>
      <c r="D54" s="386">
        <v>32.717</v>
      </c>
      <c r="E54" s="385">
        <v>8.802</v>
      </c>
      <c r="F54" s="387">
        <f t="shared" si="30"/>
        <v>41.519</v>
      </c>
      <c r="G54" s="388">
        <f t="shared" si="31"/>
        <v>0.000812197576513857</v>
      </c>
      <c r="H54" s="389">
        <v>112.5</v>
      </c>
      <c r="I54" s="385">
        <v>20.335</v>
      </c>
      <c r="J54" s="386"/>
      <c r="K54" s="385"/>
      <c r="L54" s="387">
        <f t="shared" si="32"/>
        <v>132.835</v>
      </c>
      <c r="M54" s="390">
        <f t="shared" si="33"/>
        <v>-0.6874393044001957</v>
      </c>
      <c r="N54" s="384">
        <v>0</v>
      </c>
      <c r="O54" s="385">
        <v>0</v>
      </c>
      <c r="P54" s="386">
        <v>32.717</v>
      </c>
      <c r="Q54" s="385">
        <v>8.802</v>
      </c>
      <c r="R54" s="387">
        <f t="shared" si="34"/>
        <v>41.519</v>
      </c>
      <c r="S54" s="388">
        <f t="shared" si="35"/>
        <v>0.000812197576513857</v>
      </c>
      <c r="T54" s="389">
        <v>112.5</v>
      </c>
      <c r="U54" s="385">
        <v>20.335</v>
      </c>
      <c r="V54" s="386"/>
      <c r="W54" s="385"/>
      <c r="X54" s="387">
        <f t="shared" si="36"/>
        <v>132.835</v>
      </c>
      <c r="Y54" s="391">
        <f t="shared" si="37"/>
        <v>-0.6874393044001957</v>
      </c>
    </row>
    <row r="55" spans="1:25" ht="19.5" customHeight="1">
      <c r="A55" s="432" t="s">
        <v>187</v>
      </c>
      <c r="B55" s="384">
        <v>33.81</v>
      </c>
      <c r="C55" s="385">
        <v>6.597999999999999</v>
      </c>
      <c r="D55" s="386">
        <v>0</v>
      </c>
      <c r="E55" s="385">
        <v>0</v>
      </c>
      <c r="F55" s="387">
        <f>SUM(B55:E55)</f>
        <v>40.408</v>
      </c>
      <c r="G55" s="388">
        <f>F55/$F$9</f>
        <v>0.0007904641169530079</v>
      </c>
      <c r="H55" s="389">
        <v>84.99700000000001</v>
      </c>
      <c r="I55" s="385">
        <v>11.228</v>
      </c>
      <c r="J55" s="386"/>
      <c r="K55" s="385"/>
      <c r="L55" s="387">
        <f>SUM(H55:K55)</f>
        <v>96.22500000000001</v>
      </c>
      <c r="M55" s="390">
        <f>IF(ISERROR(F55/L55-1),"         /0",(F55/L55-1))</f>
        <v>-0.5800675500129904</v>
      </c>
      <c r="N55" s="384">
        <v>33.81</v>
      </c>
      <c r="O55" s="385">
        <v>6.597999999999999</v>
      </c>
      <c r="P55" s="386"/>
      <c r="Q55" s="385"/>
      <c r="R55" s="387">
        <f>SUM(N55:Q55)</f>
        <v>40.408</v>
      </c>
      <c r="S55" s="388">
        <f>R55/$R$9</f>
        <v>0.0007904641169530079</v>
      </c>
      <c r="T55" s="389">
        <v>84.99700000000001</v>
      </c>
      <c r="U55" s="385">
        <v>11.228</v>
      </c>
      <c r="V55" s="386"/>
      <c r="W55" s="385"/>
      <c r="X55" s="387">
        <f>SUM(T55:W55)</f>
        <v>96.22500000000001</v>
      </c>
      <c r="Y55" s="391">
        <f>IF(ISERROR(R55/X55-1),"         /0",IF(R55/X55&gt;5,"  *  ",(R55/X55-1)))</f>
        <v>-0.5800675500129904</v>
      </c>
    </row>
    <row r="56" spans="1:25" ht="19.5" customHeight="1">
      <c r="A56" s="432" t="s">
        <v>197</v>
      </c>
      <c r="B56" s="384">
        <v>23.362</v>
      </c>
      <c r="C56" s="385">
        <v>6.77</v>
      </c>
      <c r="D56" s="386">
        <v>0</v>
      </c>
      <c r="E56" s="385">
        <v>0</v>
      </c>
      <c r="F56" s="387">
        <f>SUM(B56:E56)</f>
        <v>30.131999999999998</v>
      </c>
      <c r="G56" s="388">
        <f>F56/$F$9</f>
        <v>0.0005894442875675122</v>
      </c>
      <c r="H56" s="389">
        <v>29.849</v>
      </c>
      <c r="I56" s="385">
        <v>24.472</v>
      </c>
      <c r="J56" s="386"/>
      <c r="K56" s="385"/>
      <c r="L56" s="387">
        <f>SUM(H56:K56)</f>
        <v>54.321</v>
      </c>
      <c r="M56" s="390">
        <f>IF(ISERROR(F56/L56-1),"         /0",(F56/L56-1))</f>
        <v>-0.4452973987960458</v>
      </c>
      <c r="N56" s="384">
        <v>23.362</v>
      </c>
      <c r="O56" s="385">
        <v>6.77</v>
      </c>
      <c r="P56" s="386"/>
      <c r="Q56" s="385"/>
      <c r="R56" s="387">
        <f>SUM(N56:Q56)</f>
        <v>30.131999999999998</v>
      </c>
      <c r="S56" s="388">
        <f>R56/$R$9</f>
        <v>0.0005894442875675122</v>
      </c>
      <c r="T56" s="389">
        <v>29.849</v>
      </c>
      <c r="U56" s="385">
        <v>24.472</v>
      </c>
      <c r="V56" s="386"/>
      <c r="W56" s="385"/>
      <c r="X56" s="387">
        <f>SUM(T56:W56)</f>
        <v>54.321</v>
      </c>
      <c r="Y56" s="391">
        <f>IF(ISERROR(R56/X56-1),"         /0",IF(R56/X56&gt;5,"  *  ",(R56/X56-1)))</f>
        <v>-0.4452973987960458</v>
      </c>
    </row>
    <row r="57" spans="1:25" ht="19.5" customHeight="1">
      <c r="A57" s="432" t="s">
        <v>190</v>
      </c>
      <c r="B57" s="384">
        <v>28.123</v>
      </c>
      <c r="C57" s="385">
        <v>1.5</v>
      </c>
      <c r="D57" s="386">
        <v>0</v>
      </c>
      <c r="E57" s="385">
        <v>0</v>
      </c>
      <c r="F57" s="387">
        <f>SUM(B57:E57)</f>
        <v>29.623</v>
      </c>
      <c r="G57" s="388">
        <f>F57/$F$9</f>
        <v>0.0005794871940333338</v>
      </c>
      <c r="H57" s="389">
        <v>0</v>
      </c>
      <c r="I57" s="385">
        <v>0</v>
      </c>
      <c r="J57" s="386"/>
      <c r="K57" s="385"/>
      <c r="L57" s="387">
        <f>SUM(H57:K57)</f>
        <v>0</v>
      </c>
      <c r="M57" s="390" t="str">
        <f>IF(ISERROR(F57/L57-1),"         /0",(F57/L57-1))</f>
        <v>         /0</v>
      </c>
      <c r="N57" s="384">
        <v>28.123</v>
      </c>
      <c r="O57" s="385">
        <v>1.5</v>
      </c>
      <c r="P57" s="386"/>
      <c r="Q57" s="385"/>
      <c r="R57" s="387">
        <f>SUM(N57:Q57)</f>
        <v>29.623</v>
      </c>
      <c r="S57" s="388">
        <f>R57/$R$9</f>
        <v>0.0005794871940333338</v>
      </c>
      <c r="T57" s="389">
        <v>0</v>
      </c>
      <c r="U57" s="385">
        <v>0</v>
      </c>
      <c r="V57" s="386"/>
      <c r="W57" s="385"/>
      <c r="X57" s="387">
        <f>SUM(T57:W57)</f>
        <v>0</v>
      </c>
      <c r="Y57" s="391" t="str">
        <f>IF(ISERROR(R57/X57-1),"         /0",IF(R57/X57&gt;5,"  *  ",(R57/X57-1)))</f>
        <v>         /0</v>
      </c>
    </row>
    <row r="58" spans="1:25" ht="19.5" customHeight="1">
      <c r="A58" s="432" t="s">
        <v>231</v>
      </c>
      <c r="B58" s="384">
        <v>26.897</v>
      </c>
      <c r="C58" s="385">
        <v>2.58</v>
      </c>
      <c r="D58" s="386">
        <v>0</v>
      </c>
      <c r="E58" s="385">
        <v>0</v>
      </c>
      <c r="F58" s="387">
        <f>SUM(B58:E58)</f>
        <v>29.476999999999997</v>
      </c>
      <c r="G58" s="388">
        <f>F58/$F$9</f>
        <v>0.0005766311318408189</v>
      </c>
      <c r="H58" s="389">
        <v>85.503</v>
      </c>
      <c r="I58" s="385">
        <v>56.801</v>
      </c>
      <c r="J58" s="386"/>
      <c r="K58" s="385"/>
      <c r="L58" s="387">
        <f>SUM(H58:K58)</f>
        <v>142.304</v>
      </c>
      <c r="M58" s="390">
        <f>IF(ISERROR(F58/L58-1),"         /0",(F58/L58-1))</f>
        <v>-0.7928589498538341</v>
      </c>
      <c r="N58" s="384">
        <v>26.897</v>
      </c>
      <c r="O58" s="385">
        <v>2.58</v>
      </c>
      <c r="P58" s="386"/>
      <c r="Q58" s="385"/>
      <c r="R58" s="387">
        <f>SUM(N58:Q58)</f>
        <v>29.476999999999997</v>
      </c>
      <c r="S58" s="388">
        <f>R58/$R$9</f>
        <v>0.0005766311318408189</v>
      </c>
      <c r="T58" s="389">
        <v>85.503</v>
      </c>
      <c r="U58" s="385">
        <v>56.801</v>
      </c>
      <c r="V58" s="386"/>
      <c r="W58" s="385"/>
      <c r="X58" s="387">
        <f>SUM(T58:W58)</f>
        <v>142.304</v>
      </c>
      <c r="Y58" s="391">
        <f>IF(ISERROR(R58/X58-1),"         /0",IF(R58/X58&gt;5,"  *  ",(R58/X58-1)))</f>
        <v>-0.7928589498538341</v>
      </c>
    </row>
    <row r="59" spans="1:25" ht="19.5" customHeight="1">
      <c r="A59" s="432" t="s">
        <v>174</v>
      </c>
      <c r="B59" s="384">
        <v>5.77</v>
      </c>
      <c r="C59" s="385">
        <v>0.238</v>
      </c>
      <c r="D59" s="386">
        <v>1.533</v>
      </c>
      <c r="E59" s="385">
        <v>25.269</v>
      </c>
      <c r="F59" s="387">
        <f>SUM(B59:E59)</f>
        <v>32.809999999999995</v>
      </c>
      <c r="G59" s="388">
        <f>F59/$F$9</f>
        <v>0.0006418315105233662</v>
      </c>
      <c r="H59" s="389">
        <v>125.146</v>
      </c>
      <c r="I59" s="385">
        <v>117.521</v>
      </c>
      <c r="J59" s="386">
        <v>1151.14497</v>
      </c>
      <c r="K59" s="385">
        <v>161.70100000000002</v>
      </c>
      <c r="L59" s="387">
        <f>SUM(H59:K59)</f>
        <v>1555.51297</v>
      </c>
      <c r="M59" s="390">
        <f>IF(ISERROR(F59/L59-1),"         /0",(F59/L59-1))</f>
        <v>-0.9789072796995064</v>
      </c>
      <c r="N59" s="384">
        <v>5.77</v>
      </c>
      <c r="O59" s="385">
        <v>0.238</v>
      </c>
      <c r="P59" s="386">
        <v>1.533</v>
      </c>
      <c r="Q59" s="385">
        <v>25.269</v>
      </c>
      <c r="R59" s="387">
        <f>SUM(N59:Q59)</f>
        <v>32.809999999999995</v>
      </c>
      <c r="S59" s="388">
        <f>R59/$R$9</f>
        <v>0.0006418315105233662</v>
      </c>
      <c r="T59" s="389">
        <v>125.146</v>
      </c>
      <c r="U59" s="385">
        <v>117.521</v>
      </c>
      <c r="V59" s="386">
        <v>1151.14497</v>
      </c>
      <c r="W59" s="385">
        <v>161.70100000000002</v>
      </c>
      <c r="X59" s="387">
        <f>SUM(T59:W59)</f>
        <v>1555.51297</v>
      </c>
      <c r="Y59" s="391">
        <f>IF(ISERROR(R59/X59-1),"         /0",IF(R59/X59&gt;5,"  *  ",(R59/X59-1)))</f>
        <v>-0.9789072796995064</v>
      </c>
    </row>
    <row r="60" ht="8.25" customHeight="1">
      <c r="A60" s="105"/>
    </row>
    <row r="61" ht="14.25">
      <c r="A61" s="105" t="s">
        <v>40</v>
      </c>
    </row>
    <row r="62" ht="14.25">
      <c r="A62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">
    <cfRule type="cellIs" priority="9" dxfId="91" operator="lessThan" stopIfTrue="1">
      <formula>0</formula>
    </cfRule>
  </conditionalFormatting>
  <conditionalFormatting sqref="Y9:Y59 M9:M59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587" t="s">
        <v>26</v>
      </c>
      <c r="O1" s="588"/>
      <c r="P1" s="588"/>
      <c r="Q1" s="589"/>
    </row>
    <row r="2" ht="3.75" customHeight="1" thickBot="1"/>
    <row r="3" spans="1:17" ht="24" customHeight="1" thickTop="1">
      <c r="A3" s="648" t="s">
        <v>47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50"/>
    </row>
    <row r="4" spans="1:17" ht="18.75" customHeight="1" thickBot="1">
      <c r="A4" s="654" t="s">
        <v>36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6"/>
    </row>
    <row r="5" spans="1:17" s="300" customFormat="1" ht="20.25" customHeight="1" thickBot="1">
      <c r="A5" s="651" t="s">
        <v>136</v>
      </c>
      <c r="B5" s="643" t="s">
        <v>34</v>
      </c>
      <c r="C5" s="644"/>
      <c r="D5" s="644"/>
      <c r="E5" s="644"/>
      <c r="F5" s="645"/>
      <c r="G5" s="645"/>
      <c r="H5" s="645"/>
      <c r="I5" s="646"/>
      <c r="J5" s="644" t="s">
        <v>33</v>
      </c>
      <c r="K5" s="644"/>
      <c r="L5" s="644"/>
      <c r="M5" s="644"/>
      <c r="N5" s="644"/>
      <c r="O5" s="644"/>
      <c r="P5" s="644"/>
      <c r="Q5" s="647"/>
    </row>
    <row r="6" spans="1:17" s="323" customFormat="1" ht="28.5" customHeight="1" thickBot="1">
      <c r="A6" s="652"/>
      <c r="B6" s="575" t="s">
        <v>154</v>
      </c>
      <c r="C6" s="585"/>
      <c r="D6" s="586"/>
      <c r="E6" s="581" t="s">
        <v>32</v>
      </c>
      <c r="F6" s="575" t="s">
        <v>155</v>
      </c>
      <c r="G6" s="585"/>
      <c r="H6" s="586"/>
      <c r="I6" s="583" t="s">
        <v>31</v>
      </c>
      <c r="J6" s="575" t="s">
        <v>156</v>
      </c>
      <c r="K6" s="585"/>
      <c r="L6" s="586"/>
      <c r="M6" s="581" t="s">
        <v>32</v>
      </c>
      <c r="N6" s="575" t="s">
        <v>157</v>
      </c>
      <c r="O6" s="585"/>
      <c r="P6" s="586"/>
      <c r="Q6" s="581" t="s">
        <v>31</v>
      </c>
    </row>
    <row r="7" spans="1:17" s="135" customFormat="1" ht="22.5" customHeight="1" thickBot="1">
      <c r="A7" s="653"/>
      <c r="B7" s="103" t="s">
        <v>20</v>
      </c>
      <c r="C7" s="100" t="s">
        <v>19</v>
      </c>
      <c r="D7" s="100" t="s">
        <v>15</v>
      </c>
      <c r="E7" s="582"/>
      <c r="F7" s="103" t="s">
        <v>20</v>
      </c>
      <c r="G7" s="101" t="s">
        <v>19</v>
      </c>
      <c r="H7" s="100" t="s">
        <v>15</v>
      </c>
      <c r="I7" s="584"/>
      <c r="J7" s="103" t="s">
        <v>20</v>
      </c>
      <c r="K7" s="100" t="s">
        <v>19</v>
      </c>
      <c r="L7" s="101" t="s">
        <v>15</v>
      </c>
      <c r="M7" s="582"/>
      <c r="N7" s="102" t="s">
        <v>20</v>
      </c>
      <c r="O7" s="101" t="s">
        <v>19</v>
      </c>
      <c r="P7" s="100" t="s">
        <v>15</v>
      </c>
      <c r="Q7" s="582"/>
    </row>
    <row r="8" spans="1:17" s="495" customFormat="1" ht="18" customHeight="1" thickBot="1">
      <c r="A8" s="488" t="s">
        <v>46</v>
      </c>
      <c r="B8" s="489">
        <f>SUM(B9:B59)</f>
        <v>2003813</v>
      </c>
      <c r="C8" s="490">
        <f>SUM(C9:C59)</f>
        <v>73533</v>
      </c>
      <c r="D8" s="490">
        <f>C8+B8</f>
        <v>2077346</v>
      </c>
      <c r="E8" s="491">
        <f>D8/$D$8</f>
        <v>1</v>
      </c>
      <c r="F8" s="490">
        <f>SUM(F9:F59)</f>
        <v>1941690</v>
      </c>
      <c r="G8" s="490">
        <f>SUM(G9:G59)</f>
        <v>78299</v>
      </c>
      <c r="H8" s="490">
        <f aca="true" t="shared" si="0" ref="H8:H59">G8+F8</f>
        <v>2019989</v>
      </c>
      <c r="I8" s="492">
        <f>(D8/H8-1)</f>
        <v>0.02839470908009889</v>
      </c>
      <c r="J8" s="493">
        <f>SUM(J9:J59)</f>
        <v>2003813</v>
      </c>
      <c r="K8" s="490">
        <f>SUM(K9:K59)</f>
        <v>73533</v>
      </c>
      <c r="L8" s="490">
        <f aca="true" t="shared" si="1" ref="L8:L59">K8+J8</f>
        <v>2077346</v>
      </c>
      <c r="M8" s="491">
        <f>(L8/$L$8)</f>
        <v>1</v>
      </c>
      <c r="N8" s="490">
        <f>SUM(N9:N59)</f>
        <v>1941690</v>
      </c>
      <c r="O8" s="490">
        <f>SUM(O9:O59)</f>
        <v>78299</v>
      </c>
      <c r="P8" s="490">
        <f aca="true" t="shared" si="2" ref="P8:P59">O8+N8</f>
        <v>2019989</v>
      </c>
      <c r="Q8" s="494">
        <f>(L8/P8-1)</f>
        <v>0.02839470908009889</v>
      </c>
    </row>
    <row r="9" spans="1:17" s="133" customFormat="1" ht="18" customHeight="1" thickTop="1">
      <c r="A9" s="466" t="s">
        <v>232</v>
      </c>
      <c r="B9" s="467">
        <v>236976</v>
      </c>
      <c r="C9" s="468">
        <v>43</v>
      </c>
      <c r="D9" s="468">
        <f aca="true" t="shared" si="3" ref="D9:D59">C9+B9</f>
        <v>237019</v>
      </c>
      <c r="E9" s="469">
        <f>D9/$D$8</f>
        <v>0.1140970257241692</v>
      </c>
      <c r="F9" s="470">
        <v>220059</v>
      </c>
      <c r="G9" s="468">
        <v>767</v>
      </c>
      <c r="H9" s="468">
        <f t="shared" si="0"/>
        <v>220826</v>
      </c>
      <c r="I9" s="471">
        <f>(D9/H9-1)</f>
        <v>0.07332922753661264</v>
      </c>
      <c r="J9" s="470">
        <v>236976</v>
      </c>
      <c r="K9" s="468">
        <v>43</v>
      </c>
      <c r="L9" s="468">
        <f t="shared" si="1"/>
        <v>237019</v>
      </c>
      <c r="M9" s="471">
        <f>(L9/$L$8)</f>
        <v>0.1140970257241692</v>
      </c>
      <c r="N9" s="470">
        <v>220059</v>
      </c>
      <c r="O9" s="468">
        <v>767</v>
      </c>
      <c r="P9" s="468">
        <f t="shared" si="2"/>
        <v>220826</v>
      </c>
      <c r="Q9" s="472">
        <f>(L9/P9-1)</f>
        <v>0.07332922753661264</v>
      </c>
    </row>
    <row r="10" spans="1:17" s="133" customFormat="1" ht="18" customHeight="1">
      <c r="A10" s="473" t="s">
        <v>233</v>
      </c>
      <c r="B10" s="474">
        <v>215361</v>
      </c>
      <c r="C10" s="475">
        <v>805</v>
      </c>
      <c r="D10" s="475">
        <f t="shared" si="3"/>
        <v>216166</v>
      </c>
      <c r="E10" s="476">
        <f>D10/$D$8</f>
        <v>0.10405873648395597</v>
      </c>
      <c r="F10" s="477">
        <v>212206</v>
      </c>
      <c r="G10" s="475">
        <v>611</v>
      </c>
      <c r="H10" s="475">
        <f t="shared" si="0"/>
        <v>212817</v>
      </c>
      <c r="I10" s="478">
        <f>(D10/H10-1)</f>
        <v>0.015736524807698604</v>
      </c>
      <c r="J10" s="477">
        <v>215361</v>
      </c>
      <c r="K10" s="475">
        <v>805</v>
      </c>
      <c r="L10" s="475">
        <f t="shared" si="1"/>
        <v>216166</v>
      </c>
      <c r="M10" s="478">
        <f>(L10/$L$8)</f>
        <v>0.10405873648395597</v>
      </c>
      <c r="N10" s="477">
        <v>212206</v>
      </c>
      <c r="O10" s="475">
        <v>611</v>
      </c>
      <c r="P10" s="475">
        <f t="shared" si="2"/>
        <v>212817</v>
      </c>
      <c r="Q10" s="479">
        <f>(L10/P10-1)</f>
        <v>0.015736524807698604</v>
      </c>
    </row>
    <row r="11" spans="1:17" s="133" customFormat="1" ht="18" customHeight="1">
      <c r="A11" s="473" t="s">
        <v>234</v>
      </c>
      <c r="B11" s="474">
        <v>191093</v>
      </c>
      <c r="C11" s="475">
        <v>65</v>
      </c>
      <c r="D11" s="475">
        <f t="shared" si="3"/>
        <v>191158</v>
      </c>
      <c r="E11" s="476">
        <f>D11/$D$8</f>
        <v>0.09202029897763782</v>
      </c>
      <c r="F11" s="477">
        <v>170777</v>
      </c>
      <c r="G11" s="475">
        <v>122</v>
      </c>
      <c r="H11" s="475">
        <f t="shared" si="0"/>
        <v>170899</v>
      </c>
      <c r="I11" s="478">
        <f>(D11/H11-1)</f>
        <v>0.11854370125044622</v>
      </c>
      <c r="J11" s="477">
        <v>191093</v>
      </c>
      <c r="K11" s="475">
        <v>65</v>
      </c>
      <c r="L11" s="475">
        <f t="shared" si="1"/>
        <v>191158</v>
      </c>
      <c r="M11" s="478">
        <f>(L11/$L$8)</f>
        <v>0.09202029897763782</v>
      </c>
      <c r="N11" s="477">
        <v>170777</v>
      </c>
      <c r="O11" s="475">
        <v>122</v>
      </c>
      <c r="P11" s="475">
        <f t="shared" si="2"/>
        <v>170899</v>
      </c>
      <c r="Q11" s="479">
        <f>(L11/P11-1)</f>
        <v>0.11854370125044622</v>
      </c>
    </row>
    <row r="12" spans="1:17" s="133" customFormat="1" ht="18" customHeight="1">
      <c r="A12" s="473" t="s">
        <v>235</v>
      </c>
      <c r="B12" s="474">
        <v>139453</v>
      </c>
      <c r="C12" s="475">
        <v>47</v>
      </c>
      <c r="D12" s="475">
        <f t="shared" si="3"/>
        <v>139500</v>
      </c>
      <c r="E12" s="476">
        <f>D12/$D$8</f>
        <v>0.06715299232771045</v>
      </c>
      <c r="F12" s="477">
        <v>139951</v>
      </c>
      <c r="G12" s="475">
        <v>1350</v>
      </c>
      <c r="H12" s="475">
        <f>G12+F12</f>
        <v>141301</v>
      </c>
      <c r="I12" s="478">
        <f>(D12/H12-1)</f>
        <v>-0.012745840439912004</v>
      </c>
      <c r="J12" s="477">
        <v>139453</v>
      </c>
      <c r="K12" s="475">
        <v>47</v>
      </c>
      <c r="L12" s="475">
        <f>K12+J12</f>
        <v>139500</v>
      </c>
      <c r="M12" s="478">
        <f>(L12/$L$8)</f>
        <v>0.06715299232771045</v>
      </c>
      <c r="N12" s="477">
        <v>139951</v>
      </c>
      <c r="O12" s="475">
        <v>1350</v>
      </c>
      <c r="P12" s="475">
        <f>O12+N12</f>
        <v>141301</v>
      </c>
      <c r="Q12" s="479">
        <f>(L12/P12-1)</f>
        <v>-0.012745840439912004</v>
      </c>
    </row>
    <row r="13" spans="1:17" s="133" customFormat="1" ht="18" customHeight="1">
      <c r="A13" s="473" t="s">
        <v>236</v>
      </c>
      <c r="B13" s="474">
        <v>101687</v>
      </c>
      <c r="C13" s="475">
        <v>669</v>
      </c>
      <c r="D13" s="475">
        <f t="shared" si="3"/>
        <v>102356</v>
      </c>
      <c r="E13" s="476">
        <f aca="true" t="shared" si="4" ref="E13:E21">D13/$D$8</f>
        <v>0.04927248518061026</v>
      </c>
      <c r="F13" s="477">
        <v>102980</v>
      </c>
      <c r="G13" s="475">
        <v>262</v>
      </c>
      <c r="H13" s="475">
        <f aca="true" t="shared" si="5" ref="H13:H21">G13+F13</f>
        <v>103242</v>
      </c>
      <c r="I13" s="478">
        <f aca="true" t="shared" si="6" ref="I13:I21">(D13/H13-1)</f>
        <v>-0.00858177873346122</v>
      </c>
      <c r="J13" s="477">
        <v>101687</v>
      </c>
      <c r="K13" s="475">
        <v>669</v>
      </c>
      <c r="L13" s="475">
        <f aca="true" t="shared" si="7" ref="L13:L21">K13+J13</f>
        <v>102356</v>
      </c>
      <c r="M13" s="478">
        <f aca="true" t="shared" si="8" ref="M13:M21">(L13/$L$8)</f>
        <v>0.04927248518061026</v>
      </c>
      <c r="N13" s="477">
        <v>102980</v>
      </c>
      <c r="O13" s="475">
        <v>262</v>
      </c>
      <c r="P13" s="475">
        <f aca="true" t="shared" si="9" ref="P13:P21">O13+N13</f>
        <v>103242</v>
      </c>
      <c r="Q13" s="479">
        <f aca="true" t="shared" si="10" ref="Q13:Q21">(L13/P13-1)</f>
        <v>-0.00858177873346122</v>
      </c>
    </row>
    <row r="14" spans="1:17" s="133" customFormat="1" ht="18" customHeight="1">
      <c r="A14" s="473" t="s">
        <v>237</v>
      </c>
      <c r="B14" s="474">
        <v>70498</v>
      </c>
      <c r="C14" s="475">
        <v>18028</v>
      </c>
      <c r="D14" s="475">
        <f t="shared" si="3"/>
        <v>88526</v>
      </c>
      <c r="E14" s="476">
        <f t="shared" si="4"/>
        <v>0.04261495196274477</v>
      </c>
      <c r="F14" s="477">
        <v>75715</v>
      </c>
      <c r="G14" s="475">
        <v>17163</v>
      </c>
      <c r="H14" s="475">
        <f t="shared" si="5"/>
        <v>92878</v>
      </c>
      <c r="I14" s="478">
        <f t="shared" si="6"/>
        <v>-0.04685716746699975</v>
      </c>
      <c r="J14" s="477">
        <v>70498</v>
      </c>
      <c r="K14" s="475">
        <v>18028</v>
      </c>
      <c r="L14" s="475">
        <f t="shared" si="7"/>
        <v>88526</v>
      </c>
      <c r="M14" s="478">
        <f t="shared" si="8"/>
        <v>0.04261495196274477</v>
      </c>
      <c r="N14" s="477">
        <v>75715</v>
      </c>
      <c r="O14" s="475">
        <v>17163</v>
      </c>
      <c r="P14" s="475">
        <f t="shared" si="9"/>
        <v>92878</v>
      </c>
      <c r="Q14" s="479">
        <f t="shared" si="10"/>
        <v>-0.04685716746699975</v>
      </c>
    </row>
    <row r="15" spans="1:17" s="133" customFormat="1" ht="18" customHeight="1">
      <c r="A15" s="473" t="s">
        <v>238</v>
      </c>
      <c r="B15" s="474">
        <v>76334</v>
      </c>
      <c r="C15" s="475">
        <v>346</v>
      </c>
      <c r="D15" s="475">
        <f t="shared" si="3"/>
        <v>76680</v>
      </c>
      <c r="E15" s="476">
        <f t="shared" si="4"/>
        <v>0.036912483524651166</v>
      </c>
      <c r="F15" s="477">
        <v>78948</v>
      </c>
      <c r="G15" s="475">
        <v>580</v>
      </c>
      <c r="H15" s="475">
        <f t="shared" si="5"/>
        <v>79528</v>
      </c>
      <c r="I15" s="478">
        <f t="shared" si="6"/>
        <v>-0.03581128659088628</v>
      </c>
      <c r="J15" s="477">
        <v>76334</v>
      </c>
      <c r="K15" s="475">
        <v>346</v>
      </c>
      <c r="L15" s="475">
        <f t="shared" si="7"/>
        <v>76680</v>
      </c>
      <c r="M15" s="478">
        <f t="shared" si="8"/>
        <v>0.036912483524651166</v>
      </c>
      <c r="N15" s="477">
        <v>78948</v>
      </c>
      <c r="O15" s="475">
        <v>580</v>
      </c>
      <c r="P15" s="475">
        <f t="shared" si="9"/>
        <v>79528</v>
      </c>
      <c r="Q15" s="479">
        <f t="shared" si="10"/>
        <v>-0.03581128659088628</v>
      </c>
    </row>
    <row r="16" spans="1:17" s="133" customFormat="1" ht="18" customHeight="1">
      <c r="A16" s="473" t="s">
        <v>239</v>
      </c>
      <c r="B16" s="474">
        <v>72677</v>
      </c>
      <c r="C16" s="475">
        <v>305</v>
      </c>
      <c r="D16" s="475">
        <f t="shared" si="3"/>
        <v>72982</v>
      </c>
      <c r="E16" s="476">
        <f t="shared" si="4"/>
        <v>0.03513232749864491</v>
      </c>
      <c r="F16" s="477">
        <v>63425</v>
      </c>
      <c r="G16" s="475">
        <v>30</v>
      </c>
      <c r="H16" s="475">
        <f t="shared" si="5"/>
        <v>63455</v>
      </c>
      <c r="I16" s="478">
        <f t="shared" si="6"/>
        <v>0.15013789299503588</v>
      </c>
      <c r="J16" s="477">
        <v>72677</v>
      </c>
      <c r="K16" s="475">
        <v>305</v>
      </c>
      <c r="L16" s="475">
        <f t="shared" si="7"/>
        <v>72982</v>
      </c>
      <c r="M16" s="478">
        <f t="shared" si="8"/>
        <v>0.03513232749864491</v>
      </c>
      <c r="N16" s="477">
        <v>63425</v>
      </c>
      <c r="O16" s="475">
        <v>30</v>
      </c>
      <c r="P16" s="475">
        <f t="shared" si="9"/>
        <v>63455</v>
      </c>
      <c r="Q16" s="479">
        <f t="shared" si="10"/>
        <v>0.15013789299503588</v>
      </c>
    </row>
    <row r="17" spans="1:17" s="133" customFormat="1" ht="18" customHeight="1">
      <c r="A17" s="473" t="s">
        <v>240</v>
      </c>
      <c r="B17" s="474">
        <v>60733</v>
      </c>
      <c r="C17" s="475">
        <v>239</v>
      </c>
      <c r="D17" s="475">
        <f t="shared" si="3"/>
        <v>60972</v>
      </c>
      <c r="E17" s="476">
        <f t="shared" si="4"/>
        <v>0.029350912173513703</v>
      </c>
      <c r="F17" s="477">
        <v>68914</v>
      </c>
      <c r="G17" s="475">
        <v>1063</v>
      </c>
      <c r="H17" s="475">
        <f t="shared" si="5"/>
        <v>69977</v>
      </c>
      <c r="I17" s="478">
        <f t="shared" si="6"/>
        <v>-0.12868513940294668</v>
      </c>
      <c r="J17" s="477">
        <v>60733</v>
      </c>
      <c r="K17" s="475">
        <v>239</v>
      </c>
      <c r="L17" s="475">
        <f t="shared" si="7"/>
        <v>60972</v>
      </c>
      <c r="M17" s="478">
        <f t="shared" si="8"/>
        <v>0.029350912173513703</v>
      </c>
      <c r="N17" s="477">
        <v>68914</v>
      </c>
      <c r="O17" s="475">
        <v>1063</v>
      </c>
      <c r="P17" s="475">
        <f t="shared" si="9"/>
        <v>69977</v>
      </c>
      <c r="Q17" s="479">
        <f t="shared" si="10"/>
        <v>-0.12868513940294668</v>
      </c>
    </row>
    <row r="18" spans="1:17" s="133" customFormat="1" ht="18" customHeight="1">
      <c r="A18" s="473" t="s">
        <v>241</v>
      </c>
      <c r="B18" s="474">
        <v>51171</v>
      </c>
      <c r="C18" s="475">
        <v>19</v>
      </c>
      <c r="D18" s="475">
        <f t="shared" si="3"/>
        <v>51190</v>
      </c>
      <c r="E18" s="476">
        <f t="shared" si="4"/>
        <v>0.024642019191795685</v>
      </c>
      <c r="F18" s="477">
        <v>51036</v>
      </c>
      <c r="G18" s="475">
        <v>2</v>
      </c>
      <c r="H18" s="475">
        <f t="shared" si="5"/>
        <v>51038</v>
      </c>
      <c r="I18" s="478">
        <f t="shared" si="6"/>
        <v>0.0029781731259062028</v>
      </c>
      <c r="J18" s="477">
        <v>51171</v>
      </c>
      <c r="K18" s="475">
        <v>19</v>
      </c>
      <c r="L18" s="475">
        <f t="shared" si="7"/>
        <v>51190</v>
      </c>
      <c r="M18" s="478">
        <f t="shared" si="8"/>
        <v>0.024642019191795685</v>
      </c>
      <c r="N18" s="477">
        <v>51036</v>
      </c>
      <c r="O18" s="475">
        <v>2</v>
      </c>
      <c r="P18" s="475">
        <f t="shared" si="9"/>
        <v>51038</v>
      </c>
      <c r="Q18" s="479">
        <f t="shared" si="10"/>
        <v>0.0029781731259062028</v>
      </c>
    </row>
    <row r="19" spans="1:17" s="133" customFormat="1" ht="18" customHeight="1">
      <c r="A19" s="473" t="s">
        <v>242</v>
      </c>
      <c r="B19" s="474">
        <v>50073</v>
      </c>
      <c r="C19" s="475">
        <v>60</v>
      </c>
      <c r="D19" s="475">
        <f t="shared" si="3"/>
        <v>50133</v>
      </c>
      <c r="E19" s="476">
        <f t="shared" si="4"/>
        <v>0.024133196877169236</v>
      </c>
      <c r="F19" s="477">
        <v>58467</v>
      </c>
      <c r="G19" s="475">
        <v>101</v>
      </c>
      <c r="H19" s="475">
        <f t="shared" si="5"/>
        <v>58568</v>
      </c>
      <c r="I19" s="478">
        <f t="shared" si="6"/>
        <v>-0.14402062559759599</v>
      </c>
      <c r="J19" s="477">
        <v>50073</v>
      </c>
      <c r="K19" s="475">
        <v>60</v>
      </c>
      <c r="L19" s="475">
        <f t="shared" si="7"/>
        <v>50133</v>
      </c>
      <c r="M19" s="478">
        <f t="shared" si="8"/>
        <v>0.024133196877169236</v>
      </c>
      <c r="N19" s="477">
        <v>58467</v>
      </c>
      <c r="O19" s="475">
        <v>101</v>
      </c>
      <c r="P19" s="475">
        <f t="shared" si="9"/>
        <v>58568</v>
      </c>
      <c r="Q19" s="479">
        <f t="shared" si="10"/>
        <v>-0.14402062559759599</v>
      </c>
    </row>
    <row r="20" spans="1:17" s="133" customFormat="1" ht="18" customHeight="1">
      <c r="A20" s="473" t="s">
        <v>243</v>
      </c>
      <c r="B20" s="474">
        <v>47381</v>
      </c>
      <c r="C20" s="475">
        <v>31</v>
      </c>
      <c r="D20" s="475">
        <f t="shared" si="3"/>
        <v>47412</v>
      </c>
      <c r="E20" s="476">
        <f t="shared" si="4"/>
        <v>0.02282335248918572</v>
      </c>
      <c r="F20" s="477">
        <v>46517</v>
      </c>
      <c r="G20" s="475">
        <v>13</v>
      </c>
      <c r="H20" s="475">
        <f t="shared" si="5"/>
        <v>46530</v>
      </c>
      <c r="I20" s="478">
        <f t="shared" si="6"/>
        <v>0.018955512572533806</v>
      </c>
      <c r="J20" s="477">
        <v>47381</v>
      </c>
      <c r="K20" s="475">
        <v>31</v>
      </c>
      <c r="L20" s="475">
        <f t="shared" si="7"/>
        <v>47412</v>
      </c>
      <c r="M20" s="478">
        <f t="shared" si="8"/>
        <v>0.02282335248918572</v>
      </c>
      <c r="N20" s="477">
        <v>46517</v>
      </c>
      <c r="O20" s="475">
        <v>13</v>
      </c>
      <c r="P20" s="475">
        <f t="shared" si="9"/>
        <v>46530</v>
      </c>
      <c r="Q20" s="479">
        <f t="shared" si="10"/>
        <v>0.018955512572533806</v>
      </c>
    </row>
    <row r="21" spans="1:17" s="133" customFormat="1" ht="18" customHeight="1">
      <c r="A21" s="473" t="s">
        <v>244</v>
      </c>
      <c r="B21" s="474">
        <v>31248</v>
      </c>
      <c r="C21" s="475">
        <v>4417</v>
      </c>
      <c r="D21" s="475">
        <f t="shared" si="3"/>
        <v>35665</v>
      </c>
      <c r="E21" s="476">
        <f t="shared" si="4"/>
        <v>0.0171685410133892</v>
      </c>
      <c r="F21" s="477">
        <v>28874</v>
      </c>
      <c r="G21" s="475">
        <v>5332</v>
      </c>
      <c r="H21" s="475">
        <f t="shared" si="5"/>
        <v>34206</v>
      </c>
      <c r="I21" s="478">
        <f t="shared" si="6"/>
        <v>0.04265333567210439</v>
      </c>
      <c r="J21" s="477">
        <v>31248</v>
      </c>
      <c r="K21" s="475">
        <v>4417</v>
      </c>
      <c r="L21" s="475">
        <f t="shared" si="7"/>
        <v>35665</v>
      </c>
      <c r="M21" s="478">
        <f t="shared" si="8"/>
        <v>0.0171685410133892</v>
      </c>
      <c r="N21" s="477">
        <v>28874</v>
      </c>
      <c r="O21" s="475">
        <v>5332</v>
      </c>
      <c r="P21" s="475">
        <f t="shared" si="9"/>
        <v>34206</v>
      </c>
      <c r="Q21" s="479">
        <f t="shared" si="10"/>
        <v>0.04265333567210439</v>
      </c>
    </row>
    <row r="22" spans="1:17" s="133" customFormat="1" ht="18" customHeight="1">
      <c r="A22" s="473" t="s">
        <v>245</v>
      </c>
      <c r="B22" s="474">
        <v>35529</v>
      </c>
      <c r="C22" s="475">
        <v>2</v>
      </c>
      <c r="D22" s="475">
        <f t="shared" si="3"/>
        <v>35531</v>
      </c>
      <c r="E22" s="476">
        <f>D22/$D$8</f>
        <v>0.017104035630077993</v>
      </c>
      <c r="F22" s="477">
        <v>33472</v>
      </c>
      <c r="G22" s="475">
        <v>30</v>
      </c>
      <c r="H22" s="475">
        <f>G22+F22</f>
        <v>33502</v>
      </c>
      <c r="I22" s="478">
        <f>(D22/H22-1)</f>
        <v>0.060563548444869</v>
      </c>
      <c r="J22" s="477">
        <v>35529</v>
      </c>
      <c r="K22" s="475">
        <v>2</v>
      </c>
      <c r="L22" s="475">
        <f>K22+J22</f>
        <v>35531</v>
      </c>
      <c r="M22" s="478">
        <f>(L22/$L$8)</f>
        <v>0.017104035630077993</v>
      </c>
      <c r="N22" s="477">
        <v>33472</v>
      </c>
      <c r="O22" s="475">
        <v>30</v>
      </c>
      <c r="P22" s="475">
        <f>O22+N22</f>
        <v>33502</v>
      </c>
      <c r="Q22" s="479">
        <f>(L22/P22-1)</f>
        <v>0.060563548444869</v>
      </c>
    </row>
    <row r="23" spans="1:17" s="133" customFormat="1" ht="18" customHeight="1">
      <c r="A23" s="473" t="s">
        <v>246</v>
      </c>
      <c r="B23" s="474">
        <v>35033</v>
      </c>
      <c r="C23" s="475">
        <v>352</v>
      </c>
      <c r="D23" s="475">
        <f t="shared" si="3"/>
        <v>35385</v>
      </c>
      <c r="E23" s="476">
        <f>D23/$D$8</f>
        <v>0.017033753645276234</v>
      </c>
      <c r="F23" s="477">
        <v>25584</v>
      </c>
      <c r="G23" s="475">
        <v>545</v>
      </c>
      <c r="H23" s="475">
        <f>G23+F23</f>
        <v>26129</v>
      </c>
      <c r="I23" s="478">
        <f>(D23/H23-1)</f>
        <v>0.35424241264495393</v>
      </c>
      <c r="J23" s="477">
        <v>35033</v>
      </c>
      <c r="K23" s="475">
        <v>352</v>
      </c>
      <c r="L23" s="475">
        <f>K23+J23</f>
        <v>35385</v>
      </c>
      <c r="M23" s="478">
        <f>(L23/$L$8)</f>
        <v>0.017033753645276234</v>
      </c>
      <c r="N23" s="477">
        <v>25584</v>
      </c>
      <c r="O23" s="475">
        <v>545</v>
      </c>
      <c r="P23" s="475">
        <f>O23+N23</f>
        <v>26129</v>
      </c>
      <c r="Q23" s="479">
        <f>(L23/P23-1)</f>
        <v>0.35424241264495393</v>
      </c>
    </row>
    <row r="24" spans="1:17" s="133" customFormat="1" ht="18" customHeight="1">
      <c r="A24" s="473" t="s">
        <v>247</v>
      </c>
      <c r="B24" s="474">
        <v>30727</v>
      </c>
      <c r="C24" s="475">
        <v>3870</v>
      </c>
      <c r="D24" s="475">
        <f t="shared" si="3"/>
        <v>34597</v>
      </c>
      <c r="E24" s="476">
        <f>D24/$D$8</f>
        <v>0.01665442348072974</v>
      </c>
      <c r="F24" s="477">
        <v>20049</v>
      </c>
      <c r="G24" s="475">
        <v>6207</v>
      </c>
      <c r="H24" s="475">
        <f>G24+F24</f>
        <v>26256</v>
      </c>
      <c r="I24" s="478">
        <f>(D24/H24-1)</f>
        <v>0.3176797684338817</v>
      </c>
      <c r="J24" s="477">
        <v>30727</v>
      </c>
      <c r="K24" s="475">
        <v>3870</v>
      </c>
      <c r="L24" s="475">
        <f>K24+J24</f>
        <v>34597</v>
      </c>
      <c r="M24" s="478">
        <f>(L24/$L$8)</f>
        <v>0.01665442348072974</v>
      </c>
      <c r="N24" s="477">
        <v>20049</v>
      </c>
      <c r="O24" s="475">
        <v>6207</v>
      </c>
      <c r="P24" s="475">
        <f>O24+N24</f>
        <v>26256</v>
      </c>
      <c r="Q24" s="479">
        <f>(L24/P24-1)</f>
        <v>0.3176797684338817</v>
      </c>
    </row>
    <row r="25" spans="1:17" s="133" customFormat="1" ht="18" customHeight="1">
      <c r="A25" s="473" t="s">
        <v>248</v>
      </c>
      <c r="B25" s="474">
        <v>29720</v>
      </c>
      <c r="C25" s="475">
        <v>190</v>
      </c>
      <c r="D25" s="475">
        <f t="shared" si="3"/>
        <v>29910</v>
      </c>
      <c r="E25" s="476">
        <f aca="true" t="shared" si="11" ref="E25:E38">D25/$D$8</f>
        <v>0.014398179215210177</v>
      </c>
      <c r="F25" s="477">
        <v>28047</v>
      </c>
      <c r="G25" s="475">
        <v>221</v>
      </c>
      <c r="H25" s="475">
        <f t="shared" si="0"/>
        <v>28268</v>
      </c>
      <c r="I25" s="478">
        <f aca="true" t="shared" si="12" ref="I25:I38">(D25/H25-1)</f>
        <v>0.05808688269421247</v>
      </c>
      <c r="J25" s="477">
        <v>29720</v>
      </c>
      <c r="K25" s="475">
        <v>190</v>
      </c>
      <c r="L25" s="475">
        <f t="shared" si="1"/>
        <v>29910</v>
      </c>
      <c r="M25" s="478">
        <f aca="true" t="shared" si="13" ref="M25:M38">(L25/$L$8)</f>
        <v>0.014398179215210177</v>
      </c>
      <c r="N25" s="477">
        <v>28047</v>
      </c>
      <c r="O25" s="475">
        <v>221</v>
      </c>
      <c r="P25" s="475">
        <f t="shared" si="2"/>
        <v>28268</v>
      </c>
      <c r="Q25" s="479">
        <f aca="true" t="shared" si="14" ref="Q25:Q38">(L25/P25-1)</f>
        <v>0.05808688269421247</v>
      </c>
    </row>
    <row r="26" spans="1:17" s="133" customFormat="1" ht="18" customHeight="1">
      <c r="A26" s="473" t="s">
        <v>249</v>
      </c>
      <c r="B26" s="474">
        <v>24987</v>
      </c>
      <c r="C26" s="475">
        <v>126</v>
      </c>
      <c r="D26" s="475">
        <f t="shared" si="3"/>
        <v>25113</v>
      </c>
      <c r="E26" s="476">
        <f t="shared" si="11"/>
        <v>0.012088982769360521</v>
      </c>
      <c r="F26" s="477">
        <v>24458</v>
      </c>
      <c r="G26" s="475"/>
      <c r="H26" s="475">
        <f>G26+F26</f>
        <v>24458</v>
      </c>
      <c r="I26" s="478">
        <f t="shared" si="12"/>
        <v>0.026780603483522736</v>
      </c>
      <c r="J26" s="477">
        <v>24987</v>
      </c>
      <c r="K26" s="475">
        <v>126</v>
      </c>
      <c r="L26" s="475">
        <f>K26+J26</f>
        <v>25113</v>
      </c>
      <c r="M26" s="478">
        <f t="shared" si="13"/>
        <v>0.012088982769360521</v>
      </c>
      <c r="N26" s="477">
        <v>24458</v>
      </c>
      <c r="O26" s="475"/>
      <c r="P26" s="475">
        <f>O26+N26</f>
        <v>24458</v>
      </c>
      <c r="Q26" s="479">
        <f t="shared" si="14"/>
        <v>0.026780603483522736</v>
      </c>
    </row>
    <row r="27" spans="1:17" s="133" customFormat="1" ht="18" customHeight="1">
      <c r="A27" s="473" t="s">
        <v>250</v>
      </c>
      <c r="B27" s="474">
        <v>20342</v>
      </c>
      <c r="C27" s="475">
        <v>3166</v>
      </c>
      <c r="D27" s="475">
        <f t="shared" si="3"/>
        <v>23508</v>
      </c>
      <c r="E27" s="476">
        <f t="shared" si="11"/>
        <v>0.01131636231999869</v>
      </c>
      <c r="F27" s="477">
        <v>13169</v>
      </c>
      <c r="G27" s="475">
        <v>4053</v>
      </c>
      <c r="H27" s="475">
        <f>G27+F27</f>
        <v>17222</v>
      </c>
      <c r="I27" s="478">
        <f t="shared" si="12"/>
        <v>0.3649982580420392</v>
      </c>
      <c r="J27" s="477">
        <v>20342</v>
      </c>
      <c r="K27" s="475">
        <v>3166</v>
      </c>
      <c r="L27" s="475">
        <f>K27+J27</f>
        <v>23508</v>
      </c>
      <c r="M27" s="478">
        <f t="shared" si="13"/>
        <v>0.01131636231999869</v>
      </c>
      <c r="N27" s="477">
        <v>13169</v>
      </c>
      <c r="O27" s="475">
        <v>4053</v>
      </c>
      <c r="P27" s="475">
        <f>O27+N27</f>
        <v>17222</v>
      </c>
      <c r="Q27" s="479">
        <f t="shared" si="14"/>
        <v>0.3649982580420392</v>
      </c>
    </row>
    <row r="28" spans="1:17" s="133" customFormat="1" ht="18" customHeight="1">
      <c r="A28" s="473" t="s">
        <v>251</v>
      </c>
      <c r="B28" s="474">
        <v>21756</v>
      </c>
      <c r="C28" s="475">
        <v>0</v>
      </c>
      <c r="D28" s="475">
        <f t="shared" si="3"/>
        <v>21756</v>
      </c>
      <c r="E28" s="476">
        <f t="shared" si="11"/>
        <v>0.010472978502377554</v>
      </c>
      <c r="F28" s="477">
        <v>25434</v>
      </c>
      <c r="G28" s="475"/>
      <c r="H28" s="475">
        <f>G28+F28</f>
        <v>25434</v>
      </c>
      <c r="I28" s="478">
        <f t="shared" si="12"/>
        <v>-0.1446095777305968</v>
      </c>
      <c r="J28" s="477">
        <v>21756</v>
      </c>
      <c r="K28" s="475"/>
      <c r="L28" s="475">
        <f>K28+J28</f>
        <v>21756</v>
      </c>
      <c r="M28" s="478">
        <f t="shared" si="13"/>
        <v>0.010472978502377554</v>
      </c>
      <c r="N28" s="477">
        <v>25434</v>
      </c>
      <c r="O28" s="475"/>
      <c r="P28" s="475">
        <f>O28+N28</f>
        <v>25434</v>
      </c>
      <c r="Q28" s="479">
        <f t="shared" si="14"/>
        <v>-0.1446095777305968</v>
      </c>
    </row>
    <row r="29" spans="1:17" s="133" customFormat="1" ht="18" customHeight="1">
      <c r="A29" s="473" t="s">
        <v>252</v>
      </c>
      <c r="B29" s="474">
        <v>20702</v>
      </c>
      <c r="C29" s="475">
        <v>110</v>
      </c>
      <c r="D29" s="475">
        <f t="shared" si="3"/>
        <v>20812</v>
      </c>
      <c r="E29" s="476">
        <f t="shared" si="11"/>
        <v>0.010018552518453835</v>
      </c>
      <c r="F29" s="477">
        <v>20907</v>
      </c>
      <c r="G29" s="475">
        <v>130</v>
      </c>
      <c r="H29" s="475">
        <f t="shared" si="0"/>
        <v>21037</v>
      </c>
      <c r="I29" s="478">
        <f t="shared" si="12"/>
        <v>-0.01069544136521372</v>
      </c>
      <c r="J29" s="477">
        <v>20702</v>
      </c>
      <c r="K29" s="475">
        <v>110</v>
      </c>
      <c r="L29" s="475">
        <f t="shared" si="1"/>
        <v>20812</v>
      </c>
      <c r="M29" s="478">
        <f t="shared" si="13"/>
        <v>0.010018552518453835</v>
      </c>
      <c r="N29" s="477">
        <v>20907</v>
      </c>
      <c r="O29" s="475">
        <v>130</v>
      </c>
      <c r="P29" s="475">
        <f t="shared" si="2"/>
        <v>21037</v>
      </c>
      <c r="Q29" s="479">
        <f t="shared" si="14"/>
        <v>-0.01069544136521372</v>
      </c>
    </row>
    <row r="30" spans="1:17" s="133" customFormat="1" ht="18" customHeight="1">
      <c r="A30" s="473" t="s">
        <v>253</v>
      </c>
      <c r="B30" s="474">
        <v>18292</v>
      </c>
      <c r="C30" s="475">
        <v>591</v>
      </c>
      <c r="D30" s="475">
        <f t="shared" si="3"/>
        <v>18883</v>
      </c>
      <c r="E30" s="476">
        <f t="shared" si="11"/>
        <v>0.009089963828847</v>
      </c>
      <c r="F30" s="477">
        <v>18658</v>
      </c>
      <c r="G30" s="475">
        <v>12</v>
      </c>
      <c r="H30" s="475">
        <f>G30+F30</f>
        <v>18670</v>
      </c>
      <c r="I30" s="478">
        <f t="shared" si="12"/>
        <v>0.011408677021960356</v>
      </c>
      <c r="J30" s="477">
        <v>18292</v>
      </c>
      <c r="K30" s="475">
        <v>591</v>
      </c>
      <c r="L30" s="475">
        <f>K30+J30</f>
        <v>18883</v>
      </c>
      <c r="M30" s="478">
        <f t="shared" si="13"/>
        <v>0.009089963828847</v>
      </c>
      <c r="N30" s="477">
        <v>18658</v>
      </c>
      <c r="O30" s="475">
        <v>12</v>
      </c>
      <c r="P30" s="475">
        <f>O30+N30</f>
        <v>18670</v>
      </c>
      <c r="Q30" s="479">
        <f t="shared" si="14"/>
        <v>0.011408677021960356</v>
      </c>
    </row>
    <row r="31" spans="1:17" s="133" customFormat="1" ht="18" customHeight="1">
      <c r="A31" s="473" t="s">
        <v>254</v>
      </c>
      <c r="B31" s="474">
        <v>16057</v>
      </c>
      <c r="C31" s="475">
        <v>749</v>
      </c>
      <c r="D31" s="475">
        <f t="shared" si="3"/>
        <v>16806</v>
      </c>
      <c r="E31" s="476">
        <f t="shared" si="11"/>
        <v>0.008090130387523311</v>
      </c>
      <c r="F31" s="477">
        <v>12083</v>
      </c>
      <c r="G31" s="475">
        <v>9</v>
      </c>
      <c r="H31" s="475">
        <f>G31+F31</f>
        <v>12092</v>
      </c>
      <c r="I31" s="478">
        <f t="shared" si="12"/>
        <v>0.38984452530598745</v>
      </c>
      <c r="J31" s="477">
        <v>16057</v>
      </c>
      <c r="K31" s="475">
        <v>749</v>
      </c>
      <c r="L31" s="475">
        <f>K31+J31</f>
        <v>16806</v>
      </c>
      <c r="M31" s="478">
        <f t="shared" si="13"/>
        <v>0.008090130387523311</v>
      </c>
      <c r="N31" s="477">
        <v>12083</v>
      </c>
      <c r="O31" s="475">
        <v>9</v>
      </c>
      <c r="P31" s="475">
        <f>O31+N31</f>
        <v>12092</v>
      </c>
      <c r="Q31" s="479">
        <f t="shared" si="14"/>
        <v>0.38984452530598745</v>
      </c>
    </row>
    <row r="32" spans="1:17" s="133" customFormat="1" ht="18" customHeight="1">
      <c r="A32" s="473" t="s">
        <v>255</v>
      </c>
      <c r="B32" s="474">
        <v>16383</v>
      </c>
      <c r="C32" s="475">
        <v>414</v>
      </c>
      <c r="D32" s="475">
        <f t="shared" si="3"/>
        <v>16797</v>
      </c>
      <c r="E32" s="476">
        <f t="shared" si="11"/>
        <v>0.008085797936405395</v>
      </c>
      <c r="F32" s="477">
        <v>23976</v>
      </c>
      <c r="G32" s="475">
        <v>684</v>
      </c>
      <c r="H32" s="475">
        <f>G32+F32</f>
        <v>24660</v>
      </c>
      <c r="I32" s="478">
        <f t="shared" si="12"/>
        <v>-0.31885644768856447</v>
      </c>
      <c r="J32" s="477">
        <v>16383</v>
      </c>
      <c r="K32" s="475">
        <v>414</v>
      </c>
      <c r="L32" s="475">
        <f>K32+J32</f>
        <v>16797</v>
      </c>
      <c r="M32" s="478">
        <f t="shared" si="13"/>
        <v>0.008085797936405395</v>
      </c>
      <c r="N32" s="477">
        <v>23976</v>
      </c>
      <c r="O32" s="475">
        <v>684</v>
      </c>
      <c r="P32" s="475">
        <f>O32+N32</f>
        <v>24660</v>
      </c>
      <c r="Q32" s="479">
        <f t="shared" si="14"/>
        <v>-0.31885644768856447</v>
      </c>
    </row>
    <row r="33" spans="1:17" s="133" customFormat="1" ht="18" customHeight="1">
      <c r="A33" s="473" t="s">
        <v>256</v>
      </c>
      <c r="B33" s="474">
        <v>15287</v>
      </c>
      <c r="C33" s="475">
        <v>267</v>
      </c>
      <c r="D33" s="475">
        <f t="shared" si="3"/>
        <v>15554</v>
      </c>
      <c r="E33" s="476">
        <f t="shared" si="11"/>
        <v>0.007487438298675329</v>
      </c>
      <c r="F33" s="477">
        <v>17569</v>
      </c>
      <c r="G33" s="475">
        <v>108</v>
      </c>
      <c r="H33" s="475">
        <f>G33+F33</f>
        <v>17677</v>
      </c>
      <c r="I33" s="478">
        <f t="shared" si="12"/>
        <v>-0.120099564405725</v>
      </c>
      <c r="J33" s="477">
        <v>15287</v>
      </c>
      <c r="K33" s="475">
        <v>267</v>
      </c>
      <c r="L33" s="475">
        <f>K33+J33</f>
        <v>15554</v>
      </c>
      <c r="M33" s="478">
        <f t="shared" si="13"/>
        <v>0.007487438298675329</v>
      </c>
      <c r="N33" s="477">
        <v>17569</v>
      </c>
      <c r="O33" s="475">
        <v>108</v>
      </c>
      <c r="P33" s="475">
        <f>O33+N33</f>
        <v>17677</v>
      </c>
      <c r="Q33" s="479">
        <f t="shared" si="14"/>
        <v>-0.120099564405725</v>
      </c>
    </row>
    <row r="34" spans="1:17" s="133" customFormat="1" ht="18" customHeight="1">
      <c r="A34" s="473" t="s">
        <v>257</v>
      </c>
      <c r="B34" s="474">
        <v>14831</v>
      </c>
      <c r="C34" s="475">
        <v>34</v>
      </c>
      <c r="D34" s="475">
        <f t="shared" si="3"/>
        <v>14865</v>
      </c>
      <c r="E34" s="476">
        <f t="shared" si="11"/>
        <v>0.007155765096425921</v>
      </c>
      <c r="F34" s="477">
        <v>12379</v>
      </c>
      <c r="G34" s="475">
        <v>32</v>
      </c>
      <c r="H34" s="475">
        <f>G34+F34</f>
        <v>12411</v>
      </c>
      <c r="I34" s="478">
        <f t="shared" si="12"/>
        <v>0.1977278220933043</v>
      </c>
      <c r="J34" s="477">
        <v>14831</v>
      </c>
      <c r="K34" s="475">
        <v>34</v>
      </c>
      <c r="L34" s="475">
        <f>K34+J34</f>
        <v>14865</v>
      </c>
      <c r="M34" s="478">
        <f t="shared" si="13"/>
        <v>0.007155765096425921</v>
      </c>
      <c r="N34" s="477">
        <v>12379</v>
      </c>
      <c r="O34" s="475">
        <v>32</v>
      </c>
      <c r="P34" s="475">
        <f>O34+N34</f>
        <v>12411</v>
      </c>
      <c r="Q34" s="479">
        <f t="shared" si="14"/>
        <v>0.1977278220933043</v>
      </c>
    </row>
    <row r="35" spans="1:17" s="133" customFormat="1" ht="18" customHeight="1">
      <c r="A35" s="473" t="s">
        <v>258</v>
      </c>
      <c r="B35" s="474">
        <v>13776</v>
      </c>
      <c r="C35" s="475">
        <v>269</v>
      </c>
      <c r="D35" s="475">
        <f t="shared" si="3"/>
        <v>14045</v>
      </c>
      <c r="E35" s="476">
        <f t="shared" si="11"/>
        <v>0.006761030661237945</v>
      </c>
      <c r="F35" s="477">
        <v>14965</v>
      </c>
      <c r="G35" s="475">
        <v>247</v>
      </c>
      <c r="H35" s="475">
        <f t="shared" si="0"/>
        <v>15212</v>
      </c>
      <c r="I35" s="478">
        <f t="shared" si="12"/>
        <v>-0.07671575072311332</v>
      </c>
      <c r="J35" s="477">
        <v>13776</v>
      </c>
      <c r="K35" s="475">
        <v>269</v>
      </c>
      <c r="L35" s="475">
        <f t="shared" si="1"/>
        <v>14045</v>
      </c>
      <c r="M35" s="478">
        <f t="shared" si="13"/>
        <v>0.006761030661237945</v>
      </c>
      <c r="N35" s="477">
        <v>14965</v>
      </c>
      <c r="O35" s="475">
        <v>247</v>
      </c>
      <c r="P35" s="475">
        <f t="shared" si="2"/>
        <v>15212</v>
      </c>
      <c r="Q35" s="479">
        <f t="shared" si="14"/>
        <v>-0.07671575072311332</v>
      </c>
    </row>
    <row r="36" spans="1:17" s="133" customFormat="1" ht="18" customHeight="1">
      <c r="A36" s="473" t="s">
        <v>259</v>
      </c>
      <c r="B36" s="474">
        <v>13489</v>
      </c>
      <c r="C36" s="475">
        <v>4</v>
      </c>
      <c r="D36" s="475">
        <f t="shared" si="3"/>
        <v>13493</v>
      </c>
      <c r="E36" s="476">
        <f t="shared" si="11"/>
        <v>0.006495306992672381</v>
      </c>
      <c r="F36" s="477">
        <v>13632</v>
      </c>
      <c r="G36" s="475">
        <v>56</v>
      </c>
      <c r="H36" s="475">
        <f t="shared" si="0"/>
        <v>13688</v>
      </c>
      <c r="I36" s="478">
        <f t="shared" si="12"/>
        <v>-0.014246054938632402</v>
      </c>
      <c r="J36" s="477">
        <v>13489</v>
      </c>
      <c r="K36" s="475">
        <v>4</v>
      </c>
      <c r="L36" s="475">
        <f t="shared" si="1"/>
        <v>13493</v>
      </c>
      <c r="M36" s="478">
        <f t="shared" si="13"/>
        <v>0.006495306992672381</v>
      </c>
      <c r="N36" s="477">
        <v>13632</v>
      </c>
      <c r="O36" s="475">
        <v>56</v>
      </c>
      <c r="P36" s="475">
        <f t="shared" si="2"/>
        <v>13688</v>
      </c>
      <c r="Q36" s="479">
        <f t="shared" si="14"/>
        <v>-0.014246054938632402</v>
      </c>
    </row>
    <row r="37" spans="1:17" s="133" customFormat="1" ht="18" customHeight="1">
      <c r="A37" s="473" t="s">
        <v>260</v>
      </c>
      <c r="B37" s="474">
        <v>10898</v>
      </c>
      <c r="C37" s="475">
        <v>28</v>
      </c>
      <c r="D37" s="475">
        <f t="shared" si="3"/>
        <v>10926</v>
      </c>
      <c r="E37" s="476">
        <f t="shared" si="11"/>
        <v>0.005259595657150999</v>
      </c>
      <c r="F37" s="477">
        <v>14103</v>
      </c>
      <c r="G37" s="475"/>
      <c r="H37" s="475">
        <f t="shared" si="0"/>
        <v>14103</v>
      </c>
      <c r="I37" s="478">
        <f t="shared" si="12"/>
        <v>-0.225271218889598</v>
      </c>
      <c r="J37" s="477">
        <v>10898</v>
      </c>
      <c r="K37" s="475">
        <v>28</v>
      </c>
      <c r="L37" s="475">
        <f t="shared" si="1"/>
        <v>10926</v>
      </c>
      <c r="M37" s="478">
        <f t="shared" si="13"/>
        <v>0.005259595657150999</v>
      </c>
      <c r="N37" s="477">
        <v>14103</v>
      </c>
      <c r="O37" s="475"/>
      <c r="P37" s="475">
        <f t="shared" si="2"/>
        <v>14103</v>
      </c>
      <c r="Q37" s="479">
        <f t="shared" si="14"/>
        <v>-0.225271218889598</v>
      </c>
    </row>
    <row r="38" spans="1:17" s="133" customFormat="1" ht="18" customHeight="1">
      <c r="A38" s="473" t="s">
        <v>261</v>
      </c>
      <c r="B38" s="474">
        <v>10711</v>
      </c>
      <c r="C38" s="475">
        <v>0</v>
      </c>
      <c r="D38" s="475">
        <f t="shared" si="3"/>
        <v>10711</v>
      </c>
      <c r="E38" s="476">
        <f t="shared" si="11"/>
        <v>0.005156098213778542</v>
      </c>
      <c r="F38" s="477">
        <v>9649</v>
      </c>
      <c r="G38" s="475"/>
      <c r="H38" s="475">
        <f t="shared" si="0"/>
        <v>9649</v>
      </c>
      <c r="I38" s="478">
        <f t="shared" si="12"/>
        <v>0.11006321898642346</v>
      </c>
      <c r="J38" s="477">
        <v>10711</v>
      </c>
      <c r="K38" s="475"/>
      <c r="L38" s="475">
        <f t="shared" si="1"/>
        <v>10711</v>
      </c>
      <c r="M38" s="478">
        <f t="shared" si="13"/>
        <v>0.005156098213778542</v>
      </c>
      <c r="N38" s="477">
        <v>9649</v>
      </c>
      <c r="O38" s="475"/>
      <c r="P38" s="475">
        <f t="shared" si="2"/>
        <v>9649</v>
      </c>
      <c r="Q38" s="479">
        <f t="shared" si="14"/>
        <v>0.11006321898642346</v>
      </c>
    </row>
    <row r="39" spans="1:17" s="133" customFormat="1" ht="18" customHeight="1">
      <c r="A39" s="473" t="s">
        <v>262</v>
      </c>
      <c r="B39" s="474">
        <v>10585</v>
      </c>
      <c r="C39" s="475">
        <v>6</v>
      </c>
      <c r="D39" s="475">
        <f t="shared" si="3"/>
        <v>10591</v>
      </c>
      <c r="E39" s="476">
        <f aca="true" t="shared" si="15" ref="E39:E59">D39/$D$8</f>
        <v>0.0050983321988729855</v>
      </c>
      <c r="F39" s="477">
        <v>6051</v>
      </c>
      <c r="G39" s="475">
        <v>9</v>
      </c>
      <c r="H39" s="475">
        <f t="shared" si="0"/>
        <v>6060</v>
      </c>
      <c r="I39" s="478">
        <f aca="true" t="shared" si="16" ref="I39:I59">(D39/H39-1)</f>
        <v>0.7476897689768978</v>
      </c>
      <c r="J39" s="477">
        <v>10585</v>
      </c>
      <c r="K39" s="475">
        <v>6</v>
      </c>
      <c r="L39" s="475">
        <f t="shared" si="1"/>
        <v>10591</v>
      </c>
      <c r="M39" s="478">
        <f aca="true" t="shared" si="17" ref="M39:M59">(L39/$L$8)</f>
        <v>0.0050983321988729855</v>
      </c>
      <c r="N39" s="477">
        <v>6051</v>
      </c>
      <c r="O39" s="475">
        <v>9</v>
      </c>
      <c r="P39" s="475">
        <f t="shared" si="2"/>
        <v>6060</v>
      </c>
      <c r="Q39" s="479">
        <f aca="true" t="shared" si="18" ref="Q39:Q59">(L39/P39-1)</f>
        <v>0.7476897689768978</v>
      </c>
    </row>
    <row r="40" spans="1:17" s="133" customFormat="1" ht="18" customHeight="1">
      <c r="A40" s="473" t="s">
        <v>263</v>
      </c>
      <c r="B40" s="474">
        <v>9571</v>
      </c>
      <c r="C40" s="475">
        <v>147</v>
      </c>
      <c r="D40" s="475">
        <f t="shared" si="3"/>
        <v>9718</v>
      </c>
      <c r="E40" s="476">
        <f t="shared" si="15"/>
        <v>0.0046780844404350555</v>
      </c>
      <c r="F40" s="477">
        <v>8260</v>
      </c>
      <c r="G40" s="475">
        <v>116</v>
      </c>
      <c r="H40" s="475">
        <f t="shared" si="0"/>
        <v>8376</v>
      </c>
      <c r="I40" s="478">
        <f t="shared" si="16"/>
        <v>0.16021967526265524</v>
      </c>
      <c r="J40" s="477">
        <v>9571</v>
      </c>
      <c r="K40" s="475">
        <v>147</v>
      </c>
      <c r="L40" s="475">
        <f t="shared" si="1"/>
        <v>9718</v>
      </c>
      <c r="M40" s="478">
        <f t="shared" si="17"/>
        <v>0.0046780844404350555</v>
      </c>
      <c r="N40" s="477">
        <v>8260</v>
      </c>
      <c r="O40" s="475">
        <v>116</v>
      </c>
      <c r="P40" s="475">
        <f t="shared" si="2"/>
        <v>8376</v>
      </c>
      <c r="Q40" s="479">
        <f t="shared" si="18"/>
        <v>0.16021967526265524</v>
      </c>
    </row>
    <row r="41" spans="1:17" s="133" customFormat="1" ht="18" customHeight="1">
      <c r="A41" s="473" t="s">
        <v>264</v>
      </c>
      <c r="B41" s="474">
        <v>9516</v>
      </c>
      <c r="C41" s="475">
        <v>21</v>
      </c>
      <c r="D41" s="475">
        <f t="shared" si="3"/>
        <v>9537</v>
      </c>
      <c r="E41" s="476">
        <f t="shared" si="15"/>
        <v>0.0045909540346191725</v>
      </c>
      <c r="F41" s="477">
        <v>8310</v>
      </c>
      <c r="G41" s="475">
        <v>32</v>
      </c>
      <c r="H41" s="475">
        <f t="shared" si="0"/>
        <v>8342</v>
      </c>
      <c r="I41" s="478">
        <f t="shared" si="16"/>
        <v>0.143251018940302</v>
      </c>
      <c r="J41" s="477">
        <v>9516</v>
      </c>
      <c r="K41" s="475">
        <v>21</v>
      </c>
      <c r="L41" s="475">
        <f t="shared" si="1"/>
        <v>9537</v>
      </c>
      <c r="M41" s="478">
        <f t="shared" si="17"/>
        <v>0.0045909540346191725</v>
      </c>
      <c r="N41" s="477">
        <v>8310</v>
      </c>
      <c r="O41" s="475">
        <v>32</v>
      </c>
      <c r="P41" s="475">
        <f t="shared" si="2"/>
        <v>8342</v>
      </c>
      <c r="Q41" s="479">
        <f t="shared" si="18"/>
        <v>0.143251018940302</v>
      </c>
    </row>
    <row r="42" spans="1:17" s="133" customFormat="1" ht="18" customHeight="1">
      <c r="A42" s="473" t="s">
        <v>265</v>
      </c>
      <c r="B42" s="474">
        <v>4965</v>
      </c>
      <c r="C42" s="475">
        <v>4296</v>
      </c>
      <c r="D42" s="475">
        <f t="shared" si="3"/>
        <v>9261</v>
      </c>
      <c r="E42" s="476">
        <f t="shared" si="15"/>
        <v>0.004458092200336391</v>
      </c>
      <c r="F42" s="477">
        <v>2841</v>
      </c>
      <c r="G42" s="475">
        <v>2221</v>
      </c>
      <c r="H42" s="475">
        <f t="shared" si="0"/>
        <v>5062</v>
      </c>
      <c r="I42" s="478">
        <f t="shared" si="16"/>
        <v>0.8295140260766496</v>
      </c>
      <c r="J42" s="477">
        <v>4965</v>
      </c>
      <c r="K42" s="475">
        <v>4296</v>
      </c>
      <c r="L42" s="475">
        <f t="shared" si="1"/>
        <v>9261</v>
      </c>
      <c r="M42" s="478">
        <f t="shared" si="17"/>
        <v>0.004458092200336391</v>
      </c>
      <c r="N42" s="477">
        <v>2841</v>
      </c>
      <c r="O42" s="475">
        <v>2221</v>
      </c>
      <c r="P42" s="475">
        <f t="shared" si="2"/>
        <v>5062</v>
      </c>
      <c r="Q42" s="479">
        <f t="shared" si="18"/>
        <v>0.8295140260766496</v>
      </c>
    </row>
    <row r="43" spans="1:17" s="133" customFormat="1" ht="18" customHeight="1">
      <c r="A43" s="473" t="s">
        <v>266</v>
      </c>
      <c r="B43" s="474">
        <v>9067</v>
      </c>
      <c r="C43" s="475">
        <v>0</v>
      </c>
      <c r="D43" s="475">
        <f t="shared" si="3"/>
        <v>9067</v>
      </c>
      <c r="E43" s="476">
        <f t="shared" si="15"/>
        <v>0.004364703809572407</v>
      </c>
      <c r="F43" s="477">
        <v>8462</v>
      </c>
      <c r="G43" s="475">
        <v>4</v>
      </c>
      <c r="H43" s="475">
        <f t="shared" si="0"/>
        <v>8466</v>
      </c>
      <c r="I43" s="478">
        <f t="shared" si="16"/>
        <v>0.07098984171982048</v>
      </c>
      <c r="J43" s="477">
        <v>9067</v>
      </c>
      <c r="K43" s="475"/>
      <c r="L43" s="475">
        <f t="shared" si="1"/>
        <v>9067</v>
      </c>
      <c r="M43" s="478">
        <f t="shared" si="17"/>
        <v>0.004364703809572407</v>
      </c>
      <c r="N43" s="477">
        <v>8462</v>
      </c>
      <c r="O43" s="475">
        <v>4</v>
      </c>
      <c r="P43" s="475">
        <f t="shared" si="2"/>
        <v>8466</v>
      </c>
      <c r="Q43" s="479">
        <f t="shared" si="18"/>
        <v>0.07098984171982048</v>
      </c>
    </row>
    <row r="44" spans="1:17" s="133" customFormat="1" ht="18" customHeight="1">
      <c r="A44" s="473" t="s">
        <v>267</v>
      </c>
      <c r="B44" s="474">
        <v>8358</v>
      </c>
      <c r="C44" s="475">
        <v>2</v>
      </c>
      <c r="D44" s="475">
        <f t="shared" si="3"/>
        <v>8360</v>
      </c>
      <c r="E44" s="476">
        <f t="shared" si="15"/>
        <v>0.004024365705087164</v>
      </c>
      <c r="F44" s="477">
        <v>12262</v>
      </c>
      <c r="G44" s="475">
        <v>14</v>
      </c>
      <c r="H44" s="475">
        <f t="shared" si="0"/>
        <v>12276</v>
      </c>
      <c r="I44" s="478">
        <f t="shared" si="16"/>
        <v>-0.31899641577060933</v>
      </c>
      <c r="J44" s="477">
        <v>8358</v>
      </c>
      <c r="K44" s="475">
        <v>2</v>
      </c>
      <c r="L44" s="475">
        <f t="shared" si="1"/>
        <v>8360</v>
      </c>
      <c r="M44" s="478">
        <f t="shared" si="17"/>
        <v>0.004024365705087164</v>
      </c>
      <c r="N44" s="477">
        <v>12262</v>
      </c>
      <c r="O44" s="475">
        <v>14</v>
      </c>
      <c r="P44" s="475">
        <f t="shared" si="2"/>
        <v>12276</v>
      </c>
      <c r="Q44" s="479">
        <f t="shared" si="18"/>
        <v>-0.31899641577060933</v>
      </c>
    </row>
    <row r="45" spans="1:17" s="133" customFormat="1" ht="18" customHeight="1">
      <c r="A45" s="473" t="s">
        <v>268</v>
      </c>
      <c r="B45" s="474">
        <v>8053</v>
      </c>
      <c r="C45" s="475">
        <v>13</v>
      </c>
      <c r="D45" s="475">
        <f t="shared" si="3"/>
        <v>8066</v>
      </c>
      <c r="E45" s="476">
        <f t="shared" si="15"/>
        <v>0.0038828389685685487</v>
      </c>
      <c r="F45" s="477">
        <v>10495</v>
      </c>
      <c r="G45" s="475">
        <v>4</v>
      </c>
      <c r="H45" s="475">
        <f t="shared" si="0"/>
        <v>10499</v>
      </c>
      <c r="I45" s="478">
        <f t="shared" si="16"/>
        <v>-0.23173635584341368</v>
      </c>
      <c r="J45" s="477">
        <v>8053</v>
      </c>
      <c r="K45" s="475">
        <v>13</v>
      </c>
      <c r="L45" s="475">
        <f t="shared" si="1"/>
        <v>8066</v>
      </c>
      <c r="M45" s="478">
        <f t="shared" si="17"/>
        <v>0.0038828389685685487</v>
      </c>
      <c r="N45" s="477">
        <v>10495</v>
      </c>
      <c r="O45" s="475">
        <v>4</v>
      </c>
      <c r="P45" s="475">
        <f t="shared" si="2"/>
        <v>10499</v>
      </c>
      <c r="Q45" s="479">
        <f t="shared" si="18"/>
        <v>-0.23173635584341368</v>
      </c>
    </row>
    <row r="46" spans="1:17" s="133" customFormat="1" ht="18" customHeight="1">
      <c r="A46" s="473" t="s">
        <v>269</v>
      </c>
      <c r="B46" s="474">
        <v>6963</v>
      </c>
      <c r="C46" s="475">
        <v>4</v>
      </c>
      <c r="D46" s="475">
        <f t="shared" si="3"/>
        <v>6967</v>
      </c>
      <c r="E46" s="476">
        <f t="shared" si="15"/>
        <v>0.0033537985487251524</v>
      </c>
      <c r="F46" s="477">
        <v>6332</v>
      </c>
      <c r="G46" s="475">
        <v>32</v>
      </c>
      <c r="H46" s="475">
        <f t="shared" si="0"/>
        <v>6364</v>
      </c>
      <c r="I46" s="478">
        <f t="shared" si="16"/>
        <v>0.09475172847265867</v>
      </c>
      <c r="J46" s="477">
        <v>6963</v>
      </c>
      <c r="K46" s="475">
        <v>4</v>
      </c>
      <c r="L46" s="475">
        <f t="shared" si="1"/>
        <v>6967</v>
      </c>
      <c r="M46" s="478">
        <f t="shared" si="17"/>
        <v>0.0033537985487251524</v>
      </c>
      <c r="N46" s="477">
        <v>6332</v>
      </c>
      <c r="O46" s="475">
        <v>32</v>
      </c>
      <c r="P46" s="475">
        <f t="shared" si="2"/>
        <v>6364</v>
      </c>
      <c r="Q46" s="479">
        <f t="shared" si="18"/>
        <v>0.09475172847265867</v>
      </c>
    </row>
    <row r="47" spans="1:17" s="133" customFormat="1" ht="18" customHeight="1">
      <c r="A47" s="473" t="s">
        <v>270</v>
      </c>
      <c r="B47" s="474">
        <v>6846</v>
      </c>
      <c r="C47" s="475">
        <v>6</v>
      </c>
      <c r="D47" s="475">
        <f t="shared" si="3"/>
        <v>6852</v>
      </c>
      <c r="E47" s="476">
        <f t="shared" si="15"/>
        <v>0.003298439451107326</v>
      </c>
      <c r="F47" s="477">
        <v>6401</v>
      </c>
      <c r="G47" s="475">
        <v>1</v>
      </c>
      <c r="H47" s="475">
        <f t="shared" si="0"/>
        <v>6402</v>
      </c>
      <c r="I47" s="478">
        <f t="shared" si="16"/>
        <v>0.07029053420805997</v>
      </c>
      <c r="J47" s="477">
        <v>6846</v>
      </c>
      <c r="K47" s="475">
        <v>6</v>
      </c>
      <c r="L47" s="475">
        <f t="shared" si="1"/>
        <v>6852</v>
      </c>
      <c r="M47" s="478">
        <f t="shared" si="17"/>
        <v>0.003298439451107326</v>
      </c>
      <c r="N47" s="477">
        <v>6401</v>
      </c>
      <c r="O47" s="475">
        <v>1</v>
      </c>
      <c r="P47" s="475">
        <f t="shared" si="2"/>
        <v>6402</v>
      </c>
      <c r="Q47" s="479">
        <f t="shared" si="18"/>
        <v>0.07029053420805997</v>
      </c>
    </row>
    <row r="48" spans="1:17" s="133" customFormat="1" ht="18" customHeight="1">
      <c r="A48" s="473" t="s">
        <v>271</v>
      </c>
      <c r="B48" s="474">
        <v>6192</v>
      </c>
      <c r="C48" s="475">
        <v>0</v>
      </c>
      <c r="D48" s="475">
        <f t="shared" si="3"/>
        <v>6192</v>
      </c>
      <c r="E48" s="476">
        <f t="shared" si="15"/>
        <v>0.002980726369126761</v>
      </c>
      <c r="F48" s="477">
        <v>5191</v>
      </c>
      <c r="G48" s="475">
        <v>1</v>
      </c>
      <c r="H48" s="475">
        <f t="shared" si="0"/>
        <v>5192</v>
      </c>
      <c r="I48" s="478">
        <f t="shared" si="16"/>
        <v>0.1926040061633283</v>
      </c>
      <c r="J48" s="477">
        <v>6192</v>
      </c>
      <c r="K48" s="475"/>
      <c r="L48" s="475">
        <f t="shared" si="1"/>
        <v>6192</v>
      </c>
      <c r="M48" s="478">
        <f t="shared" si="17"/>
        <v>0.002980726369126761</v>
      </c>
      <c r="N48" s="477">
        <v>5191</v>
      </c>
      <c r="O48" s="475">
        <v>1</v>
      </c>
      <c r="P48" s="475">
        <f t="shared" si="2"/>
        <v>5192</v>
      </c>
      <c r="Q48" s="479">
        <f t="shared" si="18"/>
        <v>0.1926040061633283</v>
      </c>
    </row>
    <row r="49" spans="1:17" s="133" customFormat="1" ht="18" customHeight="1">
      <c r="A49" s="473" t="s">
        <v>272</v>
      </c>
      <c r="B49" s="474">
        <v>5937</v>
      </c>
      <c r="C49" s="475">
        <v>8</v>
      </c>
      <c r="D49" s="475">
        <f t="shared" si="3"/>
        <v>5945</v>
      </c>
      <c r="E49" s="476">
        <f t="shared" si="15"/>
        <v>0.002861824655112822</v>
      </c>
      <c r="F49" s="477">
        <v>6050</v>
      </c>
      <c r="G49" s="475">
        <v>48</v>
      </c>
      <c r="H49" s="475">
        <f t="shared" si="0"/>
        <v>6098</v>
      </c>
      <c r="I49" s="478">
        <f t="shared" si="16"/>
        <v>-0.02509019350606756</v>
      </c>
      <c r="J49" s="477">
        <v>5937</v>
      </c>
      <c r="K49" s="475">
        <v>8</v>
      </c>
      <c r="L49" s="475">
        <f t="shared" si="1"/>
        <v>5945</v>
      </c>
      <c r="M49" s="478">
        <f t="shared" si="17"/>
        <v>0.002861824655112822</v>
      </c>
      <c r="N49" s="477">
        <v>6050</v>
      </c>
      <c r="O49" s="475">
        <v>48</v>
      </c>
      <c r="P49" s="475">
        <f t="shared" si="2"/>
        <v>6098</v>
      </c>
      <c r="Q49" s="479">
        <f t="shared" si="18"/>
        <v>-0.02509019350606756</v>
      </c>
    </row>
    <row r="50" spans="1:17" s="133" customFormat="1" ht="18" customHeight="1">
      <c r="A50" s="473" t="s">
        <v>273</v>
      </c>
      <c r="B50" s="474">
        <v>3079</v>
      </c>
      <c r="C50" s="475">
        <v>2462</v>
      </c>
      <c r="D50" s="475">
        <f t="shared" si="3"/>
        <v>5541</v>
      </c>
      <c r="E50" s="476">
        <f t="shared" si="15"/>
        <v>0.002667345738264112</v>
      </c>
      <c r="F50" s="477">
        <v>2821</v>
      </c>
      <c r="G50" s="475">
        <v>2942</v>
      </c>
      <c r="H50" s="475">
        <f t="shared" si="0"/>
        <v>5763</v>
      </c>
      <c r="I50" s="478">
        <f t="shared" si="16"/>
        <v>-0.03852160333159815</v>
      </c>
      <c r="J50" s="477">
        <v>3079</v>
      </c>
      <c r="K50" s="475">
        <v>2462</v>
      </c>
      <c r="L50" s="475">
        <f t="shared" si="1"/>
        <v>5541</v>
      </c>
      <c r="M50" s="478">
        <f t="shared" si="17"/>
        <v>0.002667345738264112</v>
      </c>
      <c r="N50" s="477">
        <v>2821</v>
      </c>
      <c r="O50" s="475">
        <v>2942</v>
      </c>
      <c r="P50" s="475">
        <f t="shared" si="2"/>
        <v>5763</v>
      </c>
      <c r="Q50" s="479">
        <f t="shared" si="18"/>
        <v>-0.03852160333159815</v>
      </c>
    </row>
    <row r="51" spans="1:17" s="133" customFormat="1" ht="18" customHeight="1">
      <c r="A51" s="473" t="s">
        <v>274</v>
      </c>
      <c r="B51" s="474">
        <v>5162</v>
      </c>
      <c r="C51" s="475">
        <v>301</v>
      </c>
      <c r="D51" s="475">
        <f t="shared" si="3"/>
        <v>5463</v>
      </c>
      <c r="E51" s="476">
        <f t="shared" si="15"/>
        <v>0.0026297978285754996</v>
      </c>
      <c r="F51" s="477">
        <v>5534</v>
      </c>
      <c r="G51" s="475">
        <v>164</v>
      </c>
      <c r="H51" s="475">
        <f t="shared" si="0"/>
        <v>5698</v>
      </c>
      <c r="I51" s="478">
        <f t="shared" si="16"/>
        <v>-0.04124254124254123</v>
      </c>
      <c r="J51" s="477">
        <v>5162</v>
      </c>
      <c r="K51" s="475">
        <v>301</v>
      </c>
      <c r="L51" s="475">
        <f t="shared" si="1"/>
        <v>5463</v>
      </c>
      <c r="M51" s="478">
        <f t="shared" si="17"/>
        <v>0.0026297978285754996</v>
      </c>
      <c r="N51" s="477">
        <v>5534</v>
      </c>
      <c r="O51" s="475">
        <v>164</v>
      </c>
      <c r="P51" s="475">
        <f t="shared" si="2"/>
        <v>5698</v>
      </c>
      <c r="Q51" s="479">
        <f t="shared" si="18"/>
        <v>-0.04124254124254123</v>
      </c>
    </row>
    <row r="52" spans="1:17" s="133" customFormat="1" ht="18" customHeight="1">
      <c r="A52" s="473" t="s">
        <v>275</v>
      </c>
      <c r="B52" s="474">
        <v>4632</v>
      </c>
      <c r="C52" s="475">
        <v>61</v>
      </c>
      <c r="D52" s="475">
        <f t="shared" si="3"/>
        <v>4693</v>
      </c>
      <c r="E52" s="476">
        <f t="shared" si="15"/>
        <v>0.0022591325662648398</v>
      </c>
      <c r="F52" s="477">
        <v>4474</v>
      </c>
      <c r="G52" s="475"/>
      <c r="H52" s="475">
        <f t="shared" si="0"/>
        <v>4474</v>
      </c>
      <c r="I52" s="478">
        <f t="shared" si="16"/>
        <v>0.04894948591864101</v>
      </c>
      <c r="J52" s="477">
        <v>4632</v>
      </c>
      <c r="K52" s="475">
        <v>61</v>
      </c>
      <c r="L52" s="475">
        <f t="shared" si="1"/>
        <v>4693</v>
      </c>
      <c r="M52" s="478">
        <f t="shared" si="17"/>
        <v>0.0022591325662648398</v>
      </c>
      <c r="N52" s="477">
        <v>4474</v>
      </c>
      <c r="O52" s="475"/>
      <c r="P52" s="475">
        <f t="shared" si="2"/>
        <v>4474</v>
      </c>
      <c r="Q52" s="479">
        <f t="shared" si="18"/>
        <v>0.04894948591864101</v>
      </c>
    </row>
    <row r="53" spans="1:17" s="133" customFormat="1" ht="18" customHeight="1">
      <c r="A53" s="473" t="s">
        <v>276</v>
      </c>
      <c r="B53" s="474">
        <v>3619</v>
      </c>
      <c r="C53" s="475">
        <v>89</v>
      </c>
      <c r="D53" s="475">
        <f t="shared" si="3"/>
        <v>3708</v>
      </c>
      <c r="E53" s="476">
        <f t="shared" si="15"/>
        <v>0.001784969860581723</v>
      </c>
      <c r="F53" s="477">
        <v>4819</v>
      </c>
      <c r="G53" s="475">
        <v>2</v>
      </c>
      <c r="H53" s="475">
        <f t="shared" si="0"/>
        <v>4821</v>
      </c>
      <c r="I53" s="478">
        <f t="shared" si="16"/>
        <v>-0.2308649657747356</v>
      </c>
      <c r="J53" s="477">
        <v>3619</v>
      </c>
      <c r="K53" s="475">
        <v>89</v>
      </c>
      <c r="L53" s="475">
        <f t="shared" si="1"/>
        <v>3708</v>
      </c>
      <c r="M53" s="478">
        <f t="shared" si="17"/>
        <v>0.001784969860581723</v>
      </c>
      <c r="N53" s="477">
        <v>4819</v>
      </c>
      <c r="O53" s="475">
        <v>2</v>
      </c>
      <c r="P53" s="475">
        <f t="shared" si="2"/>
        <v>4821</v>
      </c>
      <c r="Q53" s="479">
        <f t="shared" si="18"/>
        <v>-0.2308649657747356</v>
      </c>
    </row>
    <row r="54" spans="1:17" s="133" customFormat="1" ht="18" customHeight="1">
      <c r="A54" s="473" t="s">
        <v>277</v>
      </c>
      <c r="B54" s="474">
        <v>1571</v>
      </c>
      <c r="C54" s="475">
        <v>1928</v>
      </c>
      <c r="D54" s="475">
        <f t="shared" si="3"/>
        <v>3499</v>
      </c>
      <c r="E54" s="476">
        <f t="shared" si="15"/>
        <v>0.0016843607179545439</v>
      </c>
      <c r="F54" s="477">
        <v>1641</v>
      </c>
      <c r="G54" s="475">
        <v>1865</v>
      </c>
      <c r="H54" s="475">
        <f t="shared" si="0"/>
        <v>3506</v>
      </c>
      <c r="I54" s="478">
        <f t="shared" si="16"/>
        <v>-0.0019965772960638395</v>
      </c>
      <c r="J54" s="477">
        <v>1571</v>
      </c>
      <c r="K54" s="475">
        <v>1928</v>
      </c>
      <c r="L54" s="475">
        <f t="shared" si="1"/>
        <v>3499</v>
      </c>
      <c r="M54" s="478">
        <f t="shared" si="17"/>
        <v>0.0016843607179545439</v>
      </c>
      <c r="N54" s="477">
        <v>1641</v>
      </c>
      <c r="O54" s="475">
        <v>1865</v>
      </c>
      <c r="P54" s="475">
        <f t="shared" si="2"/>
        <v>3506</v>
      </c>
      <c r="Q54" s="479">
        <f t="shared" si="18"/>
        <v>-0.0019965772960638395</v>
      </c>
    </row>
    <row r="55" spans="1:17" s="133" customFormat="1" ht="18" customHeight="1">
      <c r="A55" s="473" t="s">
        <v>278</v>
      </c>
      <c r="B55" s="474">
        <v>3252</v>
      </c>
      <c r="C55" s="475">
        <v>0</v>
      </c>
      <c r="D55" s="475">
        <f t="shared" si="3"/>
        <v>3252</v>
      </c>
      <c r="E55" s="476">
        <f t="shared" si="15"/>
        <v>0.001565459003940605</v>
      </c>
      <c r="F55" s="477">
        <v>2313</v>
      </c>
      <c r="G55" s="475">
        <v>2</v>
      </c>
      <c r="H55" s="475">
        <f t="shared" si="0"/>
        <v>2315</v>
      </c>
      <c r="I55" s="478">
        <f t="shared" si="16"/>
        <v>0.4047516198704104</v>
      </c>
      <c r="J55" s="477">
        <v>3252</v>
      </c>
      <c r="K55" s="475"/>
      <c r="L55" s="475">
        <f t="shared" si="1"/>
        <v>3252</v>
      </c>
      <c r="M55" s="478">
        <f t="shared" si="17"/>
        <v>0.001565459003940605</v>
      </c>
      <c r="N55" s="477">
        <v>2313</v>
      </c>
      <c r="O55" s="475">
        <v>2</v>
      </c>
      <c r="P55" s="475">
        <f t="shared" si="2"/>
        <v>2315</v>
      </c>
      <c r="Q55" s="479">
        <f t="shared" si="18"/>
        <v>0.4047516198704104</v>
      </c>
    </row>
    <row r="56" spans="1:17" s="133" customFormat="1" ht="18" customHeight="1">
      <c r="A56" s="473" t="s">
        <v>279</v>
      </c>
      <c r="B56" s="474">
        <v>2563</v>
      </c>
      <c r="C56" s="475">
        <v>71</v>
      </c>
      <c r="D56" s="475">
        <f t="shared" si="3"/>
        <v>2634</v>
      </c>
      <c r="E56" s="476">
        <f t="shared" si="15"/>
        <v>0.0012679640271769845</v>
      </c>
      <c r="F56" s="477">
        <v>3257</v>
      </c>
      <c r="G56" s="475">
        <v>39</v>
      </c>
      <c r="H56" s="475">
        <f t="shared" si="0"/>
        <v>3296</v>
      </c>
      <c r="I56" s="478">
        <f t="shared" si="16"/>
        <v>-0.20084951456310685</v>
      </c>
      <c r="J56" s="477">
        <v>2563</v>
      </c>
      <c r="K56" s="475">
        <v>71</v>
      </c>
      <c r="L56" s="475">
        <f t="shared" si="1"/>
        <v>2634</v>
      </c>
      <c r="M56" s="478">
        <f t="shared" si="17"/>
        <v>0.0012679640271769845</v>
      </c>
      <c r="N56" s="477">
        <v>3257</v>
      </c>
      <c r="O56" s="475">
        <v>39</v>
      </c>
      <c r="P56" s="475">
        <f t="shared" si="2"/>
        <v>3296</v>
      </c>
      <c r="Q56" s="479">
        <f t="shared" si="18"/>
        <v>-0.20084951456310685</v>
      </c>
    </row>
    <row r="57" spans="1:17" s="133" customFormat="1" ht="18" customHeight="1">
      <c r="A57" s="473" t="s">
        <v>280</v>
      </c>
      <c r="B57" s="474">
        <v>2394</v>
      </c>
      <c r="C57" s="475">
        <v>17</v>
      </c>
      <c r="D57" s="475">
        <f t="shared" si="3"/>
        <v>2411</v>
      </c>
      <c r="E57" s="476">
        <f t="shared" si="15"/>
        <v>0.001160615516144157</v>
      </c>
      <c r="F57" s="477">
        <v>2959</v>
      </c>
      <c r="G57" s="475">
        <v>25</v>
      </c>
      <c r="H57" s="475">
        <f t="shared" si="0"/>
        <v>2984</v>
      </c>
      <c r="I57" s="478">
        <f t="shared" si="16"/>
        <v>-0.19202412868632712</v>
      </c>
      <c r="J57" s="477">
        <v>2394</v>
      </c>
      <c r="K57" s="475">
        <v>17</v>
      </c>
      <c r="L57" s="475">
        <f t="shared" si="1"/>
        <v>2411</v>
      </c>
      <c r="M57" s="478">
        <f t="shared" si="17"/>
        <v>0.001160615516144157</v>
      </c>
      <c r="N57" s="477">
        <v>2959</v>
      </c>
      <c r="O57" s="475">
        <v>25</v>
      </c>
      <c r="P57" s="475">
        <f t="shared" si="2"/>
        <v>2984</v>
      </c>
      <c r="Q57" s="479">
        <f t="shared" si="18"/>
        <v>-0.19202412868632712</v>
      </c>
    </row>
    <row r="58" spans="1:17" s="133" customFormat="1" ht="18" customHeight="1">
      <c r="A58" s="473" t="s">
        <v>281</v>
      </c>
      <c r="B58" s="474">
        <v>2368</v>
      </c>
      <c r="C58" s="475">
        <v>9</v>
      </c>
      <c r="D58" s="475">
        <f t="shared" si="3"/>
        <v>2377</v>
      </c>
      <c r="E58" s="476">
        <f t="shared" si="15"/>
        <v>0.0011442484785875824</v>
      </c>
      <c r="F58" s="477">
        <v>2160</v>
      </c>
      <c r="G58" s="475">
        <v>23</v>
      </c>
      <c r="H58" s="475">
        <f t="shared" si="0"/>
        <v>2183</v>
      </c>
      <c r="I58" s="478">
        <f t="shared" si="16"/>
        <v>0.08886852954649571</v>
      </c>
      <c r="J58" s="477">
        <v>2368</v>
      </c>
      <c r="K58" s="475">
        <v>9</v>
      </c>
      <c r="L58" s="475">
        <f t="shared" si="1"/>
        <v>2377</v>
      </c>
      <c r="M58" s="478">
        <f t="shared" si="17"/>
        <v>0.0011442484785875824</v>
      </c>
      <c r="N58" s="477">
        <v>2160</v>
      </c>
      <c r="O58" s="475">
        <v>23</v>
      </c>
      <c r="P58" s="475">
        <f t="shared" si="2"/>
        <v>2183</v>
      </c>
      <c r="Q58" s="479">
        <f t="shared" si="18"/>
        <v>0.08886852954649571</v>
      </c>
    </row>
    <row r="59" spans="1:17" s="133" customFormat="1" ht="18" customHeight="1" thickBot="1">
      <c r="A59" s="480" t="s">
        <v>282</v>
      </c>
      <c r="B59" s="481">
        <v>195915</v>
      </c>
      <c r="C59" s="482">
        <v>28846</v>
      </c>
      <c r="D59" s="482">
        <f t="shared" si="3"/>
        <v>224761</v>
      </c>
      <c r="E59" s="483">
        <f t="shared" si="15"/>
        <v>0.10819622730156651</v>
      </c>
      <c r="F59" s="484">
        <v>185054</v>
      </c>
      <c r="G59" s="482">
        <v>31025</v>
      </c>
      <c r="H59" s="482">
        <f t="shared" si="0"/>
        <v>216079</v>
      </c>
      <c r="I59" s="485">
        <f t="shared" si="16"/>
        <v>0.04017974907325561</v>
      </c>
      <c r="J59" s="484">
        <v>195915</v>
      </c>
      <c r="K59" s="482">
        <v>28846</v>
      </c>
      <c r="L59" s="482">
        <f t="shared" si="1"/>
        <v>224761</v>
      </c>
      <c r="M59" s="485">
        <f t="shared" si="17"/>
        <v>0.10819622730156651</v>
      </c>
      <c r="N59" s="484">
        <v>185054</v>
      </c>
      <c r="O59" s="482">
        <v>31025</v>
      </c>
      <c r="P59" s="482">
        <f t="shared" si="2"/>
        <v>216079</v>
      </c>
      <c r="Q59" s="486">
        <f t="shared" si="18"/>
        <v>0.04017974907325561</v>
      </c>
    </row>
    <row r="60" ht="15" thickTop="1">
      <c r="A60" s="105"/>
    </row>
    <row r="61" ht="14.25" customHeight="1">
      <c r="A61" s="89"/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0:Q65536 I60:I65536 I3 Q3">
    <cfRule type="cellIs" priority="2" dxfId="91" operator="lessThan" stopIfTrue="1">
      <formula>0</formula>
    </cfRule>
  </conditionalFormatting>
  <conditionalFormatting sqref="Q8:Q59 I8:I5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2017-03-09T14:30:04Z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165.000000000000</vt:lpwstr>
  </property>
</Properties>
</file>